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showInkAnnotation="0" codeName="Ten_skoroszyt" defaultThemeVersion="124226"/>
  <mc:AlternateContent xmlns:mc="http://schemas.openxmlformats.org/markup-compatibility/2006">
    <mc:Choice Requires="x15">
      <x15ac:absPath xmlns:x15ac="http://schemas.microsoft.com/office/spreadsheetml/2010/11/ac" url="Z:\DZR\Private\Kalkulatory depozytów\wersja od 01.03.2023\"/>
    </mc:Choice>
  </mc:AlternateContent>
  <xr:revisionPtr revIDLastSave="0" documentId="13_ncr:1_{0F400E0A-30A2-412B-9BE4-B90CB205BBF3}" xr6:coauthVersionLast="47" xr6:coauthVersionMax="47" xr10:uidLastSave="{00000000-0000-0000-0000-000000000000}"/>
  <workbookProtection workbookAlgorithmName="SHA-512" workbookHashValue="1v2BnhQslDdeGcCy/zfiwDqhp8+L93lCCaeKNa3b01KSw/AVfUFk82KRePfh5sKv2js6Ce2yaOf17yfF85eB0Q==" workbookSaltValue="tlTrqaErXb4Ti88Q8Ts2vg==" workbookSpinCount="100000" lockStructure="1"/>
  <bookViews>
    <workbookView xWindow="-120" yWindow="-120" windowWidth="29040" windowHeight="15840" firstSheet="7" activeTab="7" xr2:uid="{00000000-000D-0000-FFFF-FFFF00000000}"/>
  </bookViews>
  <sheets>
    <sheet name="Kalkulator" sheetId="3" state="hidden" r:id="rId1"/>
    <sheet name="kompensacja międzyproduktowa" sheetId="8" state="hidden" r:id="rId2"/>
    <sheet name="koszyki" sheetId="1" state="hidden" r:id="rId3"/>
    <sheet name="Arkusz2" sheetId="2" state="hidden" r:id="rId4"/>
    <sheet name="krzywa" sheetId="4" state="hidden" r:id="rId5"/>
    <sheet name="Instrukcja" sheetId="9" state="hidden" r:id="rId6"/>
    <sheet name="Manual" sheetId="11" state="hidden" r:id="rId7"/>
    <sheet name="Kalkulator Depozytów" sheetId="5" r:id="rId8"/>
    <sheet name="raport RTT" sheetId="12" state="hidden" r:id="rId9"/>
    <sheet name="Transakcje_X-Stream" sheetId="7" r:id="rId10"/>
    <sheet name="Tabela" sheetId="6" state="hidden" r:id="rId11"/>
  </sheets>
  <definedNames>
    <definedName name="_xlnm._FilterDatabase" localSheetId="9" hidden="1">'Transakcje_X-Stream'!$A$6:$E$655</definedName>
    <definedName name="Tabela" localSheetId="10">Tabela!$A$6:$P$29</definedName>
    <definedName name="Tabela">Tabela!$A$6:$P$1885</definedName>
    <definedName name="Tabelka">Tabela!$A$6:$P$61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1" l="1"/>
  <c r="C67" i="12" l="1"/>
  <c r="D10" i="3" l="1"/>
  <c r="D9" i="3"/>
  <c r="D11" i="3"/>
  <c r="C50" i="12" l="1"/>
  <c r="C27" i="12"/>
  <c r="U8" i="3" l="1"/>
  <c r="C6" i="12"/>
  <c r="C7" i="12"/>
  <c r="C8" i="12"/>
  <c r="C9" i="12"/>
  <c r="C10" i="12"/>
  <c r="C11" i="12"/>
  <c r="C12" i="12"/>
  <c r="C13" i="12"/>
  <c r="C14" i="12"/>
  <c r="C15" i="12"/>
  <c r="C16" i="12"/>
  <c r="C17" i="12"/>
  <c r="C18" i="12"/>
  <c r="C19" i="12"/>
  <c r="C20" i="12"/>
  <c r="C21" i="12"/>
  <c r="C22" i="12"/>
  <c r="C23" i="12"/>
  <c r="C24" i="12"/>
  <c r="C25" i="12"/>
  <c r="C26" i="12"/>
  <c r="C28" i="12"/>
  <c r="C29" i="12"/>
  <c r="C30" i="12"/>
  <c r="C31" i="12"/>
  <c r="C32" i="12"/>
  <c r="C33" i="12"/>
  <c r="C34" i="12"/>
  <c r="C35" i="12"/>
  <c r="C36" i="12"/>
  <c r="C37" i="12"/>
  <c r="C38" i="12"/>
  <c r="C39" i="12"/>
  <c r="C40" i="12"/>
  <c r="C41" i="12"/>
  <c r="C42" i="12"/>
  <c r="C43" i="12"/>
  <c r="C44" i="12"/>
  <c r="C45" i="12"/>
  <c r="C46" i="12"/>
  <c r="C47" i="12"/>
  <c r="C48" i="12"/>
  <c r="C49" i="12"/>
  <c r="C51" i="12"/>
  <c r="C52" i="12"/>
  <c r="C53" i="12"/>
  <c r="C54" i="12"/>
  <c r="C55" i="12"/>
  <c r="C56" i="12"/>
  <c r="C57" i="12"/>
  <c r="C58" i="12"/>
  <c r="C59" i="12"/>
  <c r="C60" i="12"/>
  <c r="C61" i="12"/>
  <c r="C62" i="12"/>
  <c r="C63" i="12"/>
  <c r="C64" i="12"/>
  <c r="C65" i="12"/>
  <c r="C66" i="12"/>
  <c r="C68" i="12"/>
  <c r="C69" i="12"/>
  <c r="C70" i="12"/>
  <c r="C71" i="12"/>
  <c r="C72" i="12"/>
  <c r="C73" i="12"/>
  <c r="C74" i="12"/>
  <c r="C75" i="12"/>
  <c r="C76" i="12"/>
  <c r="C77" i="12"/>
  <c r="C78" i="12"/>
  <c r="C79" i="12"/>
  <c r="C80" i="12"/>
  <c r="C81" i="12"/>
  <c r="C82" i="12"/>
  <c r="C83" i="12"/>
  <c r="C84" i="12"/>
  <c r="C85" i="12"/>
  <c r="C86" i="12"/>
  <c r="C5" i="12"/>
  <c r="F6" i="12" s="1"/>
  <c r="J116" i="8" l="1"/>
  <c r="L116" i="8"/>
  <c r="J117" i="8"/>
  <c r="L117" i="8"/>
  <c r="J118" i="8"/>
  <c r="L118" i="8"/>
  <c r="J119" i="8"/>
  <c r="L119" i="8"/>
  <c r="J120" i="8"/>
  <c r="L120" i="8"/>
  <c r="J121" i="8"/>
  <c r="L121" i="8"/>
  <c r="J122" i="8"/>
  <c r="L122" i="8"/>
  <c r="J123" i="8"/>
  <c r="L123" i="8"/>
  <c r="J124" i="8"/>
  <c r="L124" i="8"/>
  <c r="J125" i="8"/>
  <c r="L125" i="8"/>
  <c r="J126" i="8"/>
  <c r="L126" i="8"/>
  <c r="J127" i="8"/>
  <c r="L127" i="8"/>
  <c r="J128" i="8"/>
  <c r="L128" i="8"/>
  <c r="J129" i="8"/>
  <c r="L129" i="8"/>
  <c r="J130" i="8"/>
  <c r="L130" i="8"/>
  <c r="J131" i="8"/>
  <c r="L131" i="8"/>
  <c r="J132" i="8"/>
  <c r="L132" i="8"/>
  <c r="J133" i="8"/>
  <c r="L133" i="8"/>
  <c r="J134" i="8"/>
  <c r="L134" i="8"/>
  <c r="J135" i="8"/>
  <c r="L135" i="8"/>
  <c r="J136" i="8"/>
  <c r="L136" i="8"/>
  <c r="J137" i="8"/>
  <c r="L137" i="8"/>
  <c r="J138" i="8"/>
  <c r="L138" i="8"/>
  <c r="J139" i="8"/>
  <c r="L139" i="8"/>
  <c r="J140" i="8"/>
  <c r="L140" i="8"/>
  <c r="J141" i="8"/>
  <c r="L141" i="8"/>
  <c r="J142" i="8"/>
  <c r="L142" i="8"/>
  <c r="J143" i="8"/>
  <c r="L143" i="8"/>
  <c r="J144" i="8"/>
  <c r="L144" i="8"/>
  <c r="J145" i="8"/>
  <c r="L145" i="8"/>
  <c r="J146" i="8"/>
  <c r="L146" i="8"/>
  <c r="J147" i="8"/>
  <c r="L147" i="8"/>
  <c r="J148" i="8"/>
  <c r="L148" i="8"/>
  <c r="J149" i="8"/>
  <c r="L149" i="8"/>
  <c r="J150" i="8"/>
  <c r="L150" i="8"/>
  <c r="J151" i="8"/>
  <c r="L151" i="8"/>
  <c r="J152" i="8"/>
  <c r="L152" i="8"/>
  <c r="J153" i="8"/>
  <c r="L153" i="8"/>
  <c r="J154" i="8"/>
  <c r="L154" i="8"/>
  <c r="J155" i="8"/>
  <c r="L155" i="8"/>
  <c r="J156" i="8"/>
  <c r="L156" i="8"/>
  <c r="J157" i="8"/>
  <c r="L157" i="8"/>
  <c r="J158" i="8"/>
  <c r="L158" i="8"/>
  <c r="J159" i="8"/>
  <c r="L159" i="8"/>
  <c r="J160" i="8"/>
  <c r="L160" i="8"/>
  <c r="J161" i="8"/>
  <c r="L161" i="8"/>
  <c r="J162" i="8"/>
  <c r="L162" i="8"/>
  <c r="J163" i="8"/>
  <c r="L163" i="8"/>
  <c r="J164" i="8"/>
  <c r="L164" i="8"/>
  <c r="J165" i="8"/>
  <c r="L165" i="8"/>
  <c r="J166" i="8"/>
  <c r="L166" i="8"/>
  <c r="J167" i="8"/>
  <c r="L167" i="8"/>
  <c r="J168" i="8"/>
  <c r="L168" i="8"/>
  <c r="J169" i="8"/>
  <c r="L169" i="8"/>
  <c r="J170" i="8"/>
  <c r="L170" i="8"/>
  <c r="J171" i="8"/>
  <c r="L171" i="8"/>
  <c r="J172" i="8"/>
  <c r="L172" i="8"/>
  <c r="J173" i="8"/>
  <c r="L173" i="8"/>
  <c r="J174" i="8"/>
  <c r="L174" i="8"/>
  <c r="J175" i="8"/>
  <c r="L175" i="8"/>
  <c r="J176" i="8"/>
  <c r="L176" i="8"/>
  <c r="J177" i="8"/>
  <c r="L177" i="8"/>
  <c r="J178" i="8"/>
  <c r="L178" i="8"/>
  <c r="J179" i="8"/>
  <c r="L179" i="8"/>
  <c r="J180" i="8"/>
  <c r="L180" i="8"/>
  <c r="J181" i="8"/>
  <c r="L181" i="8"/>
  <c r="J182" i="8"/>
  <c r="L182" i="8"/>
  <c r="J183" i="8"/>
  <c r="L183" i="8"/>
  <c r="J184" i="8"/>
  <c r="L184" i="8"/>
  <c r="J185" i="8"/>
  <c r="L185" i="8"/>
  <c r="J186" i="8"/>
  <c r="L186" i="8"/>
  <c r="J187" i="8"/>
  <c r="L187" i="8"/>
  <c r="J188" i="8"/>
  <c r="L188" i="8"/>
  <c r="J189" i="8"/>
  <c r="L189" i="8"/>
  <c r="J190" i="8"/>
  <c r="L190" i="8"/>
  <c r="J191" i="8"/>
  <c r="L191" i="8"/>
  <c r="J192" i="8"/>
  <c r="L192" i="8"/>
  <c r="J193" i="8"/>
  <c r="L193" i="8"/>
  <c r="J194" i="8"/>
  <c r="L194" i="8"/>
  <c r="J195" i="8"/>
  <c r="L195" i="8"/>
  <c r="J196" i="8"/>
  <c r="L196" i="8"/>
  <c r="J197" i="8"/>
  <c r="L197" i="8"/>
  <c r="J198" i="8"/>
  <c r="L198" i="8"/>
  <c r="J199" i="8"/>
  <c r="L199" i="8"/>
  <c r="J200" i="8"/>
  <c r="L200"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J111" i="8"/>
  <c r="J112" i="8"/>
  <c r="J113" i="8"/>
  <c r="J114" i="8"/>
  <c r="J115"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110" i="8"/>
  <c r="J106" i="8"/>
  <c r="J107" i="8"/>
  <c r="J108" i="8"/>
  <c r="J109" i="8"/>
  <c r="J105"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74" i="8"/>
  <c r="J70" i="8"/>
  <c r="J71" i="8"/>
  <c r="J72" i="8"/>
  <c r="J73" i="8"/>
  <c r="J69"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38" i="8"/>
  <c r="J34" i="8"/>
  <c r="J35" i="8"/>
  <c r="J36" i="8"/>
  <c r="J37" i="8"/>
  <c r="J33" i="8"/>
  <c r="J8" i="8"/>
  <c r="J9" i="8"/>
  <c r="J10" i="8"/>
  <c r="J11" i="8"/>
  <c r="J12" i="8"/>
  <c r="J13" i="8"/>
  <c r="J14" i="8"/>
  <c r="J15" i="8"/>
  <c r="J16" i="8"/>
  <c r="J17" i="8"/>
  <c r="J18" i="8"/>
  <c r="J19" i="8"/>
  <c r="J20" i="8"/>
  <c r="J21" i="8"/>
  <c r="J22" i="8"/>
  <c r="J23" i="8"/>
  <c r="J24" i="8"/>
  <c r="J25" i="8"/>
  <c r="J26" i="8"/>
  <c r="J27" i="8"/>
  <c r="J28" i="8"/>
  <c r="J29" i="8"/>
  <c r="J30" i="8"/>
  <c r="J31" i="8"/>
  <c r="J32" i="8"/>
  <c r="D8" i="3"/>
  <c r="D8" i="8" s="1"/>
  <c r="H8" i="3"/>
  <c r="H8" i="8" s="1"/>
  <c r="I8" i="1" l="1"/>
  <c r="M11" i="1"/>
  <c r="Q7" i="1"/>
  <c r="F3" i="2" l="1"/>
  <c r="F7" i="12" l="1"/>
  <c r="F8" i="12"/>
  <c r="F5" i="12"/>
  <c r="A2" i="1"/>
  <c r="P10" i="1" s="1"/>
  <c r="S2" i="1" l="1"/>
  <c r="T2" i="1"/>
  <c r="U25" i="3"/>
  <c r="V25" i="3"/>
  <c r="U24" i="3"/>
  <c r="V24" i="3"/>
  <c r="U11" i="3"/>
  <c r="A3" i="1"/>
  <c r="D9" i="1" l="1"/>
  <c r="D10" i="1"/>
  <c r="S8" i="8"/>
  <c r="B7" i="8"/>
  <c r="C7" i="8"/>
  <c r="D7" i="8"/>
  <c r="E7" i="8"/>
  <c r="F7" i="8"/>
  <c r="G7" i="8"/>
  <c r="H7" i="8"/>
  <c r="I7" i="8"/>
  <c r="J7" i="8"/>
  <c r="K7" i="8"/>
  <c r="L7" i="8"/>
  <c r="M7" i="8"/>
  <c r="N7" i="8"/>
  <c r="O7" i="8"/>
  <c r="P7" i="8"/>
  <c r="Q7" i="8"/>
  <c r="A7" i="8"/>
  <c r="C2" i="8"/>
  <c r="A2" i="8"/>
  <c r="R9" i="8" l="1"/>
  <c r="R10" i="8" s="1"/>
  <c r="S9" i="8" l="1"/>
  <c r="R11" i="8"/>
  <c r="S10" i="8"/>
  <c r="E17" i="3"/>
  <c r="E17" i="8" s="1"/>
  <c r="E16" i="3"/>
  <c r="E16" i="8" s="1"/>
  <c r="D14" i="3"/>
  <c r="D14" i="8" s="1"/>
  <c r="R12" i="8" l="1"/>
  <c r="S11" i="8"/>
  <c r="R13" i="8" l="1"/>
  <c r="S12" i="8"/>
  <c r="R14" i="8" l="1"/>
  <c r="S13" i="8"/>
  <c r="F34" i="1"/>
  <c r="J34" i="1" s="1"/>
  <c r="F35" i="1"/>
  <c r="J35" i="1" s="1"/>
  <c r="R15" i="8" l="1"/>
  <c r="S14" i="8"/>
  <c r="N9" i="3"/>
  <c r="N9" i="8" s="1"/>
  <c r="N10" i="3"/>
  <c r="N10" i="8" s="1"/>
  <c r="N11" i="3"/>
  <c r="N11" i="8" s="1"/>
  <c r="N12" i="3"/>
  <c r="N12" i="8" s="1"/>
  <c r="N13" i="3"/>
  <c r="N13" i="8" s="1"/>
  <c r="N14" i="3"/>
  <c r="N14" i="8" s="1"/>
  <c r="N15" i="3"/>
  <c r="N15" i="8" s="1"/>
  <c r="N16" i="3"/>
  <c r="N16" i="8" s="1"/>
  <c r="N17" i="3"/>
  <c r="N17" i="8" s="1"/>
  <c r="N18" i="3"/>
  <c r="N18" i="8" s="1"/>
  <c r="N19" i="3"/>
  <c r="N19" i="8" s="1"/>
  <c r="N20" i="3"/>
  <c r="N20" i="8" s="1"/>
  <c r="N21" i="3"/>
  <c r="N21" i="8" s="1"/>
  <c r="N22" i="3"/>
  <c r="N22" i="8" s="1"/>
  <c r="N23" i="3"/>
  <c r="N23" i="8" s="1"/>
  <c r="N24" i="3"/>
  <c r="N24" i="8" s="1"/>
  <c r="N25" i="3"/>
  <c r="N25" i="8" s="1"/>
  <c r="N26" i="3"/>
  <c r="N26" i="8" s="1"/>
  <c r="N27" i="3"/>
  <c r="N27" i="8" s="1"/>
  <c r="N28" i="3"/>
  <c r="N28" i="8" s="1"/>
  <c r="N29" i="3"/>
  <c r="N29" i="8" s="1"/>
  <c r="N30" i="3"/>
  <c r="N30" i="8" s="1"/>
  <c r="N31" i="3"/>
  <c r="N31" i="8" s="1"/>
  <c r="N32" i="3"/>
  <c r="N32" i="8" s="1"/>
  <c r="N33" i="3"/>
  <c r="N33" i="8" s="1"/>
  <c r="N34" i="3"/>
  <c r="N34" i="8" s="1"/>
  <c r="N35" i="3"/>
  <c r="N35" i="8" s="1"/>
  <c r="N36" i="3"/>
  <c r="N36" i="8" s="1"/>
  <c r="N37" i="3"/>
  <c r="N37" i="8" s="1"/>
  <c r="N38" i="3"/>
  <c r="N38" i="8" s="1"/>
  <c r="N39" i="3"/>
  <c r="N39" i="8" s="1"/>
  <c r="N40" i="3"/>
  <c r="N40" i="8" s="1"/>
  <c r="N41" i="3"/>
  <c r="N41" i="8" s="1"/>
  <c r="N42" i="3"/>
  <c r="N42" i="8" s="1"/>
  <c r="N43" i="3"/>
  <c r="N43" i="8" s="1"/>
  <c r="N44" i="3"/>
  <c r="N44" i="8" s="1"/>
  <c r="N45" i="3"/>
  <c r="N45" i="8" s="1"/>
  <c r="N46" i="3"/>
  <c r="N46" i="8" s="1"/>
  <c r="N47" i="3"/>
  <c r="N47" i="8" s="1"/>
  <c r="N48" i="3"/>
  <c r="N48" i="8" s="1"/>
  <c r="N49" i="3"/>
  <c r="N49" i="8" s="1"/>
  <c r="N50" i="3"/>
  <c r="N50" i="8" s="1"/>
  <c r="N51" i="3"/>
  <c r="N51" i="8" s="1"/>
  <c r="N52" i="3"/>
  <c r="N52" i="8" s="1"/>
  <c r="N53" i="3"/>
  <c r="N53" i="8" s="1"/>
  <c r="N54" i="3"/>
  <c r="N54" i="8" s="1"/>
  <c r="N55" i="3"/>
  <c r="N55" i="8" s="1"/>
  <c r="N56" i="3"/>
  <c r="N56" i="8" s="1"/>
  <c r="N57" i="3"/>
  <c r="N57" i="8" s="1"/>
  <c r="N58" i="3"/>
  <c r="N58" i="8" s="1"/>
  <c r="N59" i="3"/>
  <c r="N59" i="8" s="1"/>
  <c r="N60" i="3"/>
  <c r="N60" i="8" s="1"/>
  <c r="N61" i="3"/>
  <c r="N61" i="8" s="1"/>
  <c r="N62" i="3"/>
  <c r="N62" i="8" s="1"/>
  <c r="N63" i="3"/>
  <c r="N63" i="8" s="1"/>
  <c r="N64" i="3"/>
  <c r="N64" i="8" s="1"/>
  <c r="N65" i="3"/>
  <c r="N65" i="8" s="1"/>
  <c r="N66" i="3"/>
  <c r="N66" i="8" s="1"/>
  <c r="N67" i="3"/>
  <c r="N67" i="8" s="1"/>
  <c r="N68" i="3"/>
  <c r="N68" i="8" s="1"/>
  <c r="N69" i="3"/>
  <c r="N69" i="8" s="1"/>
  <c r="N70" i="3"/>
  <c r="N70" i="8" s="1"/>
  <c r="N71" i="3"/>
  <c r="N71" i="8" s="1"/>
  <c r="N72" i="3"/>
  <c r="N72" i="8" s="1"/>
  <c r="N73" i="3"/>
  <c r="N73" i="8" s="1"/>
  <c r="N74" i="3"/>
  <c r="N74" i="8" s="1"/>
  <c r="N75" i="3"/>
  <c r="N75" i="8" s="1"/>
  <c r="N76" i="3"/>
  <c r="N76" i="8" s="1"/>
  <c r="N77" i="3"/>
  <c r="N77" i="8" s="1"/>
  <c r="N78" i="3"/>
  <c r="N78" i="8" s="1"/>
  <c r="N79" i="3"/>
  <c r="N79" i="8" s="1"/>
  <c r="N80" i="3"/>
  <c r="N80" i="8" s="1"/>
  <c r="N81" i="3"/>
  <c r="N81" i="8" s="1"/>
  <c r="N82" i="3"/>
  <c r="N82" i="8" s="1"/>
  <c r="N83" i="3"/>
  <c r="N83" i="8" s="1"/>
  <c r="N84" i="3"/>
  <c r="N84" i="8" s="1"/>
  <c r="N85" i="3"/>
  <c r="N85" i="8" s="1"/>
  <c r="N86" i="3"/>
  <c r="N86" i="8" s="1"/>
  <c r="N87" i="3"/>
  <c r="N87" i="8" s="1"/>
  <c r="N88" i="3"/>
  <c r="N88" i="8" s="1"/>
  <c r="N89" i="3"/>
  <c r="N89" i="8" s="1"/>
  <c r="N90" i="3"/>
  <c r="N90" i="8" s="1"/>
  <c r="N91" i="3"/>
  <c r="N91" i="8" s="1"/>
  <c r="N92" i="3"/>
  <c r="N92" i="8" s="1"/>
  <c r="N93" i="3"/>
  <c r="N93" i="8" s="1"/>
  <c r="N94" i="3"/>
  <c r="N94" i="8" s="1"/>
  <c r="N95" i="3"/>
  <c r="N95" i="8" s="1"/>
  <c r="N96" i="3"/>
  <c r="N96" i="8" s="1"/>
  <c r="N97" i="3"/>
  <c r="N97" i="8" s="1"/>
  <c r="N98" i="3"/>
  <c r="N98" i="8" s="1"/>
  <c r="N99" i="3"/>
  <c r="N99" i="8" s="1"/>
  <c r="N100" i="3"/>
  <c r="N100" i="8" s="1"/>
  <c r="N101" i="3"/>
  <c r="N101" i="8" s="1"/>
  <c r="N102" i="3"/>
  <c r="N102" i="8" s="1"/>
  <c r="N103" i="3"/>
  <c r="N103" i="8" s="1"/>
  <c r="N104" i="3"/>
  <c r="N104" i="8" s="1"/>
  <c r="N105" i="3"/>
  <c r="N105" i="8" s="1"/>
  <c r="N106" i="3"/>
  <c r="N106" i="8" s="1"/>
  <c r="N107" i="3"/>
  <c r="N107" i="8" s="1"/>
  <c r="N108" i="3"/>
  <c r="N108" i="8" s="1"/>
  <c r="N109" i="3"/>
  <c r="N109" i="8" s="1"/>
  <c r="N110" i="3"/>
  <c r="N110" i="8" s="1"/>
  <c r="N111" i="3"/>
  <c r="N111" i="8" s="1"/>
  <c r="N112" i="3"/>
  <c r="N112" i="8" s="1"/>
  <c r="N113" i="3"/>
  <c r="N113" i="8" s="1"/>
  <c r="N114" i="3"/>
  <c r="N114" i="8" s="1"/>
  <c r="N115" i="3"/>
  <c r="N115" i="8" s="1"/>
  <c r="N116" i="3"/>
  <c r="N116" i="8" s="1"/>
  <c r="N117" i="3"/>
  <c r="N117" i="8" s="1"/>
  <c r="N118" i="3"/>
  <c r="N118" i="8" s="1"/>
  <c r="N119" i="3"/>
  <c r="N119" i="8" s="1"/>
  <c r="N120" i="3"/>
  <c r="N120" i="8" s="1"/>
  <c r="N121" i="3"/>
  <c r="N121" i="8" s="1"/>
  <c r="N122" i="3"/>
  <c r="N122" i="8" s="1"/>
  <c r="N123" i="3"/>
  <c r="N123" i="8" s="1"/>
  <c r="N124" i="3"/>
  <c r="N124" i="8" s="1"/>
  <c r="N125" i="3"/>
  <c r="N125" i="8" s="1"/>
  <c r="N126" i="3"/>
  <c r="N126" i="8" s="1"/>
  <c r="N127" i="3"/>
  <c r="N127" i="8" s="1"/>
  <c r="N128" i="3"/>
  <c r="N128" i="8" s="1"/>
  <c r="N129" i="3"/>
  <c r="N129" i="8" s="1"/>
  <c r="N130" i="3"/>
  <c r="N130" i="8" s="1"/>
  <c r="N131" i="3"/>
  <c r="N131" i="8" s="1"/>
  <c r="N132" i="3"/>
  <c r="N132" i="8" s="1"/>
  <c r="N133" i="3"/>
  <c r="N133" i="8" s="1"/>
  <c r="N134" i="3"/>
  <c r="N134" i="8" s="1"/>
  <c r="N135" i="3"/>
  <c r="N135" i="8" s="1"/>
  <c r="N136" i="3"/>
  <c r="N136" i="8" s="1"/>
  <c r="N137" i="3"/>
  <c r="N137" i="8" s="1"/>
  <c r="N138" i="3"/>
  <c r="N138" i="8" s="1"/>
  <c r="N139" i="3"/>
  <c r="N139" i="8" s="1"/>
  <c r="N140" i="3"/>
  <c r="N140" i="8" s="1"/>
  <c r="N141" i="3"/>
  <c r="N141" i="8" s="1"/>
  <c r="N142" i="3"/>
  <c r="N142" i="8" s="1"/>
  <c r="N143" i="3"/>
  <c r="N143" i="8" s="1"/>
  <c r="N144" i="3"/>
  <c r="N144" i="8" s="1"/>
  <c r="N145" i="3"/>
  <c r="N145" i="8" s="1"/>
  <c r="N146" i="3"/>
  <c r="N146" i="8" s="1"/>
  <c r="N147" i="3"/>
  <c r="N147" i="8" s="1"/>
  <c r="N148" i="3"/>
  <c r="N148" i="8" s="1"/>
  <c r="N149" i="3"/>
  <c r="N149" i="8" s="1"/>
  <c r="N150" i="3"/>
  <c r="N150" i="8" s="1"/>
  <c r="N151" i="3"/>
  <c r="N151" i="8" s="1"/>
  <c r="N152" i="3"/>
  <c r="N152" i="8" s="1"/>
  <c r="N153" i="3"/>
  <c r="N153" i="8" s="1"/>
  <c r="N154" i="3"/>
  <c r="N154" i="8" s="1"/>
  <c r="N155" i="3"/>
  <c r="N155" i="8" s="1"/>
  <c r="N156" i="3"/>
  <c r="N156" i="8" s="1"/>
  <c r="N157" i="3"/>
  <c r="N157" i="8" s="1"/>
  <c r="N158" i="3"/>
  <c r="N158" i="8" s="1"/>
  <c r="N159" i="3"/>
  <c r="N159" i="8" s="1"/>
  <c r="N160" i="3"/>
  <c r="N160" i="8" s="1"/>
  <c r="N161" i="3"/>
  <c r="N161" i="8" s="1"/>
  <c r="N162" i="3"/>
  <c r="N162" i="8" s="1"/>
  <c r="N163" i="3"/>
  <c r="N163" i="8" s="1"/>
  <c r="N164" i="3"/>
  <c r="N164" i="8" s="1"/>
  <c r="N165" i="3"/>
  <c r="N165" i="8" s="1"/>
  <c r="N166" i="3"/>
  <c r="N166" i="8" s="1"/>
  <c r="N167" i="3"/>
  <c r="N167" i="8" s="1"/>
  <c r="N168" i="3"/>
  <c r="N168" i="8" s="1"/>
  <c r="N169" i="3"/>
  <c r="N169" i="8" s="1"/>
  <c r="N170" i="3"/>
  <c r="N170" i="8" s="1"/>
  <c r="N171" i="3"/>
  <c r="N171" i="8" s="1"/>
  <c r="N172" i="3"/>
  <c r="N172" i="8" s="1"/>
  <c r="N173" i="3"/>
  <c r="N173" i="8" s="1"/>
  <c r="N174" i="3"/>
  <c r="N174" i="8" s="1"/>
  <c r="N175" i="3"/>
  <c r="N175" i="8" s="1"/>
  <c r="N176" i="3"/>
  <c r="N176" i="8" s="1"/>
  <c r="N177" i="3"/>
  <c r="N177" i="8" s="1"/>
  <c r="N178" i="3"/>
  <c r="N178" i="8" s="1"/>
  <c r="N179" i="3"/>
  <c r="N179" i="8" s="1"/>
  <c r="N180" i="3"/>
  <c r="N180" i="8" s="1"/>
  <c r="N181" i="3"/>
  <c r="N181" i="8" s="1"/>
  <c r="N182" i="3"/>
  <c r="N182" i="8" s="1"/>
  <c r="N183" i="3"/>
  <c r="N183" i="8" s="1"/>
  <c r="N184" i="3"/>
  <c r="N184" i="8" s="1"/>
  <c r="N185" i="3"/>
  <c r="N185" i="8" s="1"/>
  <c r="N186" i="3"/>
  <c r="N186" i="8" s="1"/>
  <c r="N187" i="3"/>
  <c r="N187" i="8" s="1"/>
  <c r="N188" i="3"/>
  <c r="N188" i="8" s="1"/>
  <c r="N189" i="3"/>
  <c r="N189" i="8" s="1"/>
  <c r="N190" i="3"/>
  <c r="N190" i="8" s="1"/>
  <c r="N191" i="3"/>
  <c r="N191" i="8" s="1"/>
  <c r="N192" i="3"/>
  <c r="N192" i="8" s="1"/>
  <c r="N193" i="3"/>
  <c r="N193" i="8" s="1"/>
  <c r="N194" i="3"/>
  <c r="N194" i="8" s="1"/>
  <c r="N195" i="3"/>
  <c r="N195" i="8" s="1"/>
  <c r="N196" i="3"/>
  <c r="N196" i="8" s="1"/>
  <c r="N197" i="3"/>
  <c r="N197" i="8" s="1"/>
  <c r="N198" i="3"/>
  <c r="N198" i="8" s="1"/>
  <c r="N199" i="3"/>
  <c r="N199" i="8" s="1"/>
  <c r="N200" i="3"/>
  <c r="N200" i="8" s="1"/>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8" i="3"/>
  <c r="N8" i="8" s="1"/>
  <c r="R16" i="8" l="1"/>
  <c r="S15" i="8"/>
  <c r="M9" i="3"/>
  <c r="M9" i="8" s="1"/>
  <c r="M10" i="3"/>
  <c r="M10" i="8" s="1"/>
  <c r="M11" i="3"/>
  <c r="M11" i="8" s="1"/>
  <c r="M12" i="3"/>
  <c r="M12" i="8" s="1"/>
  <c r="M13" i="3"/>
  <c r="M13" i="8" s="1"/>
  <c r="M14" i="3"/>
  <c r="M14" i="8" s="1"/>
  <c r="M15" i="3"/>
  <c r="M15" i="8" s="1"/>
  <c r="M16" i="3"/>
  <c r="M16" i="8" s="1"/>
  <c r="M17" i="3"/>
  <c r="M17" i="8" s="1"/>
  <c r="M18" i="3"/>
  <c r="M18" i="8" s="1"/>
  <c r="M19" i="3"/>
  <c r="M19" i="8" s="1"/>
  <c r="M20" i="3"/>
  <c r="M20" i="8" s="1"/>
  <c r="M21" i="3"/>
  <c r="M21" i="8" s="1"/>
  <c r="M22" i="3"/>
  <c r="M22" i="8" s="1"/>
  <c r="M23" i="3"/>
  <c r="M23" i="8" s="1"/>
  <c r="M24" i="3"/>
  <c r="M24" i="8" s="1"/>
  <c r="M25" i="3"/>
  <c r="M25" i="8" s="1"/>
  <c r="M26" i="3"/>
  <c r="M26" i="8" s="1"/>
  <c r="M27" i="3"/>
  <c r="M27" i="8" s="1"/>
  <c r="M28" i="3"/>
  <c r="M28" i="8" s="1"/>
  <c r="M29" i="3"/>
  <c r="M29" i="8" s="1"/>
  <c r="M30" i="3"/>
  <c r="M30" i="8" s="1"/>
  <c r="M31" i="3"/>
  <c r="M31" i="8" s="1"/>
  <c r="M32" i="3"/>
  <c r="M32" i="8" s="1"/>
  <c r="M33" i="3"/>
  <c r="M33" i="8" s="1"/>
  <c r="M34" i="3"/>
  <c r="M34" i="8" s="1"/>
  <c r="M35" i="3"/>
  <c r="M35" i="8" s="1"/>
  <c r="M36" i="3"/>
  <c r="M36" i="8" s="1"/>
  <c r="M37" i="3"/>
  <c r="M37" i="8" s="1"/>
  <c r="M38" i="3"/>
  <c r="M38" i="8" s="1"/>
  <c r="M39" i="3"/>
  <c r="M39" i="8" s="1"/>
  <c r="M40" i="3"/>
  <c r="M40" i="8" s="1"/>
  <c r="M41" i="3"/>
  <c r="M41" i="8" s="1"/>
  <c r="M42" i="3"/>
  <c r="M42" i="8" s="1"/>
  <c r="M43" i="3"/>
  <c r="M44" i="3"/>
  <c r="M44" i="8" s="1"/>
  <c r="M45" i="3"/>
  <c r="M45" i="8" s="1"/>
  <c r="M46" i="3"/>
  <c r="M46" i="8" s="1"/>
  <c r="M47" i="3"/>
  <c r="M47" i="8" s="1"/>
  <c r="M48" i="3"/>
  <c r="M48" i="8" s="1"/>
  <c r="M49" i="3"/>
  <c r="M49" i="8" s="1"/>
  <c r="M50" i="3"/>
  <c r="M50" i="8" s="1"/>
  <c r="M51" i="3"/>
  <c r="M51" i="8" s="1"/>
  <c r="M52" i="3"/>
  <c r="M52" i="8" s="1"/>
  <c r="M53" i="3"/>
  <c r="M53" i="8" s="1"/>
  <c r="M54" i="3"/>
  <c r="M54" i="8" s="1"/>
  <c r="M55" i="3"/>
  <c r="M55" i="8" s="1"/>
  <c r="M56" i="3"/>
  <c r="M56" i="8" s="1"/>
  <c r="M57" i="3"/>
  <c r="M57" i="8" s="1"/>
  <c r="M58" i="3"/>
  <c r="M58" i="8" s="1"/>
  <c r="M59" i="3"/>
  <c r="M59" i="8" s="1"/>
  <c r="M60" i="3"/>
  <c r="M60" i="8" s="1"/>
  <c r="M61" i="3"/>
  <c r="M61" i="8" s="1"/>
  <c r="M62" i="3"/>
  <c r="M62" i="8" s="1"/>
  <c r="M63" i="3"/>
  <c r="M63" i="8" s="1"/>
  <c r="M64" i="3"/>
  <c r="M64" i="8" s="1"/>
  <c r="M65" i="3"/>
  <c r="M65" i="8" s="1"/>
  <c r="M66" i="3"/>
  <c r="M66" i="8" s="1"/>
  <c r="M67" i="3"/>
  <c r="M67" i="8" s="1"/>
  <c r="M68" i="3"/>
  <c r="M68" i="8" s="1"/>
  <c r="M69" i="3"/>
  <c r="M69" i="8" s="1"/>
  <c r="M70" i="3"/>
  <c r="M70" i="8" s="1"/>
  <c r="M71" i="3"/>
  <c r="M71" i="8" s="1"/>
  <c r="M72" i="3"/>
  <c r="M72" i="8" s="1"/>
  <c r="M73" i="3"/>
  <c r="M73" i="8" s="1"/>
  <c r="M74" i="3"/>
  <c r="M74" i="8" s="1"/>
  <c r="M75" i="3"/>
  <c r="M75" i="8" s="1"/>
  <c r="M76" i="3"/>
  <c r="M76" i="8" s="1"/>
  <c r="M77" i="3"/>
  <c r="M77" i="8" s="1"/>
  <c r="M78" i="3"/>
  <c r="M78" i="8" s="1"/>
  <c r="M79" i="3"/>
  <c r="M79" i="8" s="1"/>
  <c r="M80" i="3"/>
  <c r="M80" i="8" s="1"/>
  <c r="M81" i="3"/>
  <c r="M81" i="8" s="1"/>
  <c r="M82" i="3"/>
  <c r="M82" i="8" s="1"/>
  <c r="M83" i="3"/>
  <c r="M83" i="8" s="1"/>
  <c r="M84" i="3"/>
  <c r="M84" i="8" s="1"/>
  <c r="M85" i="3"/>
  <c r="M85" i="8" s="1"/>
  <c r="M86" i="3"/>
  <c r="M86" i="8" s="1"/>
  <c r="M87" i="3"/>
  <c r="M87" i="8" s="1"/>
  <c r="M88" i="3"/>
  <c r="M88" i="8" s="1"/>
  <c r="M89" i="3"/>
  <c r="M89" i="8" s="1"/>
  <c r="M90" i="3"/>
  <c r="M90" i="8" s="1"/>
  <c r="M91" i="3"/>
  <c r="M91" i="8" s="1"/>
  <c r="M92" i="3"/>
  <c r="M92" i="8" s="1"/>
  <c r="M93" i="3"/>
  <c r="M93" i="8" s="1"/>
  <c r="M94" i="3"/>
  <c r="M94" i="8" s="1"/>
  <c r="M95" i="3"/>
  <c r="M95" i="8" s="1"/>
  <c r="M96" i="3"/>
  <c r="M96" i="8" s="1"/>
  <c r="M97" i="3"/>
  <c r="M97" i="8" s="1"/>
  <c r="M98" i="3"/>
  <c r="M98" i="8" s="1"/>
  <c r="M99" i="3"/>
  <c r="M99" i="8" s="1"/>
  <c r="M100" i="3"/>
  <c r="M100" i="8" s="1"/>
  <c r="M101" i="3"/>
  <c r="M101" i="8" s="1"/>
  <c r="M102" i="3"/>
  <c r="M102" i="8" s="1"/>
  <c r="M103" i="3"/>
  <c r="M103" i="8" s="1"/>
  <c r="M104" i="3"/>
  <c r="M104" i="8" s="1"/>
  <c r="M105" i="3"/>
  <c r="M105" i="8" s="1"/>
  <c r="M106" i="3"/>
  <c r="M106" i="8" s="1"/>
  <c r="M107" i="3"/>
  <c r="M107" i="8" s="1"/>
  <c r="M108" i="3"/>
  <c r="M108" i="8" s="1"/>
  <c r="M109" i="3"/>
  <c r="M109" i="8" s="1"/>
  <c r="M110" i="3"/>
  <c r="M110" i="8" s="1"/>
  <c r="M111" i="3"/>
  <c r="M111" i="8" s="1"/>
  <c r="M112" i="3"/>
  <c r="M112" i="8" s="1"/>
  <c r="M113" i="3"/>
  <c r="M113" i="8" s="1"/>
  <c r="M114" i="3"/>
  <c r="M114" i="8" s="1"/>
  <c r="M115" i="3"/>
  <c r="M115" i="8" s="1"/>
  <c r="M116" i="3"/>
  <c r="M116" i="8" s="1"/>
  <c r="M117" i="3"/>
  <c r="M117" i="8" s="1"/>
  <c r="M118" i="3"/>
  <c r="M118" i="8" s="1"/>
  <c r="M119" i="3"/>
  <c r="M119" i="8" s="1"/>
  <c r="M120" i="3"/>
  <c r="M120" i="8" s="1"/>
  <c r="M121" i="3"/>
  <c r="M121" i="8" s="1"/>
  <c r="M122" i="3"/>
  <c r="M122" i="8" s="1"/>
  <c r="M123" i="3"/>
  <c r="M123" i="8" s="1"/>
  <c r="M124" i="3"/>
  <c r="M124" i="8" s="1"/>
  <c r="M125" i="3"/>
  <c r="M125" i="8" s="1"/>
  <c r="M126" i="3"/>
  <c r="M126" i="8" s="1"/>
  <c r="M127" i="3"/>
  <c r="M127" i="8" s="1"/>
  <c r="M128" i="3"/>
  <c r="M128" i="8" s="1"/>
  <c r="M129" i="3"/>
  <c r="M129" i="8" s="1"/>
  <c r="M130" i="3"/>
  <c r="M130" i="8" s="1"/>
  <c r="M131" i="3"/>
  <c r="M131" i="8" s="1"/>
  <c r="M132" i="3"/>
  <c r="M132" i="8" s="1"/>
  <c r="M133" i="3"/>
  <c r="M133" i="8" s="1"/>
  <c r="M134" i="3"/>
  <c r="M134" i="8" s="1"/>
  <c r="M135" i="3"/>
  <c r="M135" i="8" s="1"/>
  <c r="M136" i="3"/>
  <c r="M136" i="8" s="1"/>
  <c r="M137" i="3"/>
  <c r="M137" i="8" s="1"/>
  <c r="M138" i="3"/>
  <c r="M138" i="8" s="1"/>
  <c r="M139" i="3"/>
  <c r="M139" i="8" s="1"/>
  <c r="M140" i="3"/>
  <c r="M140" i="8" s="1"/>
  <c r="M141" i="3"/>
  <c r="M141" i="8" s="1"/>
  <c r="M142" i="3"/>
  <c r="M142" i="8" s="1"/>
  <c r="M143" i="3"/>
  <c r="M143" i="8" s="1"/>
  <c r="M144" i="3"/>
  <c r="M144" i="8" s="1"/>
  <c r="M145" i="3"/>
  <c r="M145" i="8" s="1"/>
  <c r="M146" i="3"/>
  <c r="M146" i="8" s="1"/>
  <c r="M147" i="3"/>
  <c r="M147" i="8" s="1"/>
  <c r="M148" i="3"/>
  <c r="M148" i="8" s="1"/>
  <c r="M149" i="3"/>
  <c r="M149" i="8" s="1"/>
  <c r="M150" i="3"/>
  <c r="M150" i="8" s="1"/>
  <c r="M151" i="3"/>
  <c r="M151" i="8" s="1"/>
  <c r="M152" i="3"/>
  <c r="M152" i="8" s="1"/>
  <c r="M153" i="3"/>
  <c r="M153" i="8" s="1"/>
  <c r="M154" i="3"/>
  <c r="M154" i="8" s="1"/>
  <c r="M155" i="3"/>
  <c r="M155" i="8" s="1"/>
  <c r="M156" i="3"/>
  <c r="M156" i="8" s="1"/>
  <c r="M157" i="3"/>
  <c r="M157" i="8" s="1"/>
  <c r="M158" i="3"/>
  <c r="M158" i="8" s="1"/>
  <c r="M159" i="3"/>
  <c r="M159" i="8" s="1"/>
  <c r="M160" i="3"/>
  <c r="M160" i="8" s="1"/>
  <c r="M161" i="3"/>
  <c r="M161" i="8" s="1"/>
  <c r="M162" i="3"/>
  <c r="M162" i="8" s="1"/>
  <c r="M163" i="3"/>
  <c r="M163" i="8" s="1"/>
  <c r="M164" i="3"/>
  <c r="M164" i="8" s="1"/>
  <c r="M165" i="3"/>
  <c r="M165" i="8" s="1"/>
  <c r="M166" i="3"/>
  <c r="M166" i="8" s="1"/>
  <c r="M167" i="3"/>
  <c r="M167" i="8" s="1"/>
  <c r="M168" i="3"/>
  <c r="M168" i="8" s="1"/>
  <c r="M169" i="3"/>
  <c r="M169" i="8" s="1"/>
  <c r="M170" i="3"/>
  <c r="M170" i="8" s="1"/>
  <c r="M171" i="3"/>
  <c r="M171" i="8" s="1"/>
  <c r="M172" i="3"/>
  <c r="M172" i="8" s="1"/>
  <c r="M173" i="3"/>
  <c r="M173" i="8" s="1"/>
  <c r="M174" i="3"/>
  <c r="M174" i="8" s="1"/>
  <c r="M175" i="3"/>
  <c r="M175" i="8" s="1"/>
  <c r="M176" i="3"/>
  <c r="M176" i="8" s="1"/>
  <c r="M177" i="3"/>
  <c r="M177" i="8" s="1"/>
  <c r="M178" i="3"/>
  <c r="M178" i="8" s="1"/>
  <c r="M179" i="3"/>
  <c r="M179" i="8" s="1"/>
  <c r="M180" i="3"/>
  <c r="M180" i="8" s="1"/>
  <c r="M181" i="3"/>
  <c r="M181" i="8" s="1"/>
  <c r="M182" i="3"/>
  <c r="M182" i="8" s="1"/>
  <c r="M183" i="3"/>
  <c r="M183" i="8" s="1"/>
  <c r="M184" i="3"/>
  <c r="M184" i="8" s="1"/>
  <c r="M185" i="3"/>
  <c r="M185" i="8" s="1"/>
  <c r="M186" i="3"/>
  <c r="M186" i="8" s="1"/>
  <c r="M187" i="3"/>
  <c r="M187" i="8" s="1"/>
  <c r="M188" i="3"/>
  <c r="M188" i="8" s="1"/>
  <c r="M189" i="3"/>
  <c r="M189" i="8" s="1"/>
  <c r="M190" i="3"/>
  <c r="M190" i="8" s="1"/>
  <c r="M191" i="3"/>
  <c r="M191" i="8" s="1"/>
  <c r="M192" i="3"/>
  <c r="M192" i="8" s="1"/>
  <c r="M193" i="3"/>
  <c r="M193" i="8" s="1"/>
  <c r="M194" i="3"/>
  <c r="M194" i="8" s="1"/>
  <c r="M195" i="3"/>
  <c r="M195" i="8" s="1"/>
  <c r="M196" i="3"/>
  <c r="M196" i="8" s="1"/>
  <c r="M197" i="3"/>
  <c r="M197" i="8" s="1"/>
  <c r="M198" i="3"/>
  <c r="M198" i="8" s="1"/>
  <c r="M199" i="3"/>
  <c r="M199" i="8" s="1"/>
  <c r="M200" i="3"/>
  <c r="M200" i="8" s="1"/>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C268" i="3" s="1"/>
  <c r="M8" i="3"/>
  <c r="M8" i="8" s="1"/>
  <c r="M43" i="8" l="1"/>
  <c r="C43" i="3"/>
  <c r="R17" i="8"/>
  <c r="S16" i="8"/>
  <c r="A2" i="3"/>
  <c r="R18" i="8" l="1"/>
  <c r="S17" i="8"/>
  <c r="AX9" i="3"/>
  <c r="AY9" i="3" s="1"/>
  <c r="AX10" i="3"/>
  <c r="AY10" i="3" s="1"/>
  <c r="AZ10" i="3" s="1"/>
  <c r="BA10" i="3" s="1"/>
  <c r="AX11" i="3"/>
  <c r="AY11" i="3" s="1"/>
  <c r="AZ11" i="3" s="1"/>
  <c r="BA11" i="3" s="1"/>
  <c r="AX12" i="3"/>
  <c r="AY12" i="3" s="1"/>
  <c r="AZ12" i="3" s="1"/>
  <c r="BA12" i="3" s="1"/>
  <c r="AX13" i="3"/>
  <c r="AY13" i="3" s="1"/>
  <c r="AZ13" i="3" s="1"/>
  <c r="BA13" i="3" s="1"/>
  <c r="AX14" i="3"/>
  <c r="AY14" i="3" s="1"/>
  <c r="AZ14" i="3" s="1"/>
  <c r="BA14" i="3" s="1"/>
  <c r="AX15" i="3"/>
  <c r="AY15" i="3" s="1"/>
  <c r="AZ15" i="3" s="1"/>
  <c r="BA15" i="3" s="1"/>
  <c r="AX16" i="3"/>
  <c r="AY16" i="3" s="1"/>
  <c r="AZ16" i="3" s="1"/>
  <c r="BA16" i="3" s="1"/>
  <c r="AX17" i="3"/>
  <c r="AY17" i="3" s="1"/>
  <c r="AZ17" i="3" s="1"/>
  <c r="BA17" i="3" s="1"/>
  <c r="AX18" i="3"/>
  <c r="AY18" i="3" s="1"/>
  <c r="AZ18" i="3" s="1"/>
  <c r="BA18" i="3" s="1"/>
  <c r="AX19" i="3"/>
  <c r="AY19" i="3" s="1"/>
  <c r="AZ19" i="3" s="1"/>
  <c r="BA19" i="3" s="1"/>
  <c r="AX20" i="3"/>
  <c r="AY20" i="3" s="1"/>
  <c r="AZ20" i="3" s="1"/>
  <c r="BA20" i="3" s="1"/>
  <c r="AX21" i="3"/>
  <c r="AY21" i="3" s="1"/>
  <c r="AX22" i="3"/>
  <c r="AY22" i="3" s="1"/>
  <c r="AZ22" i="3" s="1"/>
  <c r="BA22" i="3" s="1"/>
  <c r="AX23" i="3"/>
  <c r="AY23" i="3" s="1"/>
  <c r="AZ23" i="3" s="1"/>
  <c r="BA23" i="3" s="1"/>
  <c r="AX24" i="3"/>
  <c r="AY24" i="3" s="1"/>
  <c r="AZ24" i="3" s="1"/>
  <c r="BA24" i="3" s="1"/>
  <c r="AX25" i="3"/>
  <c r="AY25" i="3" s="1"/>
  <c r="AX26" i="3"/>
  <c r="AY26" i="3" s="1"/>
  <c r="AZ26" i="3" s="1"/>
  <c r="BA26" i="3" s="1"/>
  <c r="AX27" i="3"/>
  <c r="BC27" i="3" s="1"/>
  <c r="AX28" i="3"/>
  <c r="AY28" i="3" s="1"/>
  <c r="AZ28" i="3" s="1"/>
  <c r="BA28" i="3" s="1"/>
  <c r="AX29" i="3"/>
  <c r="AY29" i="3" s="1"/>
  <c r="AX30" i="3"/>
  <c r="AY30" i="3" s="1"/>
  <c r="AZ30" i="3" s="1"/>
  <c r="BA30" i="3" s="1"/>
  <c r="AX31" i="3"/>
  <c r="AY31" i="3" s="1"/>
  <c r="AZ31" i="3" s="1"/>
  <c r="BA31" i="3" s="1"/>
  <c r="AX32" i="3"/>
  <c r="AY32" i="3" s="1"/>
  <c r="AZ32" i="3" s="1"/>
  <c r="BA32" i="3" s="1"/>
  <c r="AX33" i="3"/>
  <c r="AY33" i="3" s="1"/>
  <c r="AZ33" i="3" s="1"/>
  <c r="BA33" i="3" s="1"/>
  <c r="AX34" i="3"/>
  <c r="AY34" i="3" s="1"/>
  <c r="AZ34" i="3" s="1"/>
  <c r="BA34" i="3" s="1"/>
  <c r="AX35" i="3"/>
  <c r="AY35" i="3" s="1"/>
  <c r="AZ35" i="3" s="1"/>
  <c r="BA35" i="3" s="1"/>
  <c r="AX36" i="3"/>
  <c r="BC36" i="3" s="1"/>
  <c r="AX37" i="3"/>
  <c r="AY37" i="3" s="1"/>
  <c r="AX38" i="3"/>
  <c r="AY38" i="3" s="1"/>
  <c r="AZ38" i="3" s="1"/>
  <c r="BA38" i="3" s="1"/>
  <c r="AX39" i="3"/>
  <c r="AY39" i="3" s="1"/>
  <c r="AZ39" i="3" s="1"/>
  <c r="BA39" i="3" s="1"/>
  <c r="AX40" i="3"/>
  <c r="AY40" i="3" s="1"/>
  <c r="AZ40" i="3" s="1"/>
  <c r="BA40" i="3" s="1"/>
  <c r="AX41" i="3"/>
  <c r="AY41" i="3" s="1"/>
  <c r="AX42" i="3"/>
  <c r="AY42" i="3" s="1"/>
  <c r="AZ42" i="3" s="1"/>
  <c r="BA42" i="3" s="1"/>
  <c r="AX43" i="3"/>
  <c r="AY43" i="3" s="1"/>
  <c r="AZ43" i="3" s="1"/>
  <c r="BA43" i="3" s="1"/>
  <c r="AX44" i="3"/>
  <c r="AY44" i="3" s="1"/>
  <c r="AZ44" i="3" s="1"/>
  <c r="BA44" i="3" s="1"/>
  <c r="AX45" i="3"/>
  <c r="AY45" i="3" s="1"/>
  <c r="AZ45" i="3" s="1"/>
  <c r="BA45" i="3" s="1"/>
  <c r="AX46" i="3"/>
  <c r="AY46" i="3" s="1"/>
  <c r="AX47" i="3"/>
  <c r="AY47" i="3" s="1"/>
  <c r="AZ47" i="3" s="1"/>
  <c r="BA47" i="3" s="1"/>
  <c r="AX48" i="3"/>
  <c r="AY48" i="3" s="1"/>
  <c r="AZ48" i="3" s="1"/>
  <c r="BA48" i="3" s="1"/>
  <c r="AX49" i="3"/>
  <c r="AY49" i="3" s="1"/>
  <c r="AZ49" i="3" s="1"/>
  <c r="BA49" i="3" s="1"/>
  <c r="AX50" i="3"/>
  <c r="AY50" i="3" s="1"/>
  <c r="AX51" i="3"/>
  <c r="AY51" i="3" s="1"/>
  <c r="AZ51" i="3" s="1"/>
  <c r="BA51" i="3" s="1"/>
  <c r="AX52" i="3"/>
  <c r="BC52" i="3" s="1"/>
  <c r="AX53" i="3"/>
  <c r="AY53" i="3" s="1"/>
  <c r="AZ53" i="3" s="1"/>
  <c r="BA53" i="3" s="1"/>
  <c r="AX54" i="3"/>
  <c r="AY54" i="3" s="1"/>
  <c r="AZ54" i="3" s="1"/>
  <c r="BA54" i="3" s="1"/>
  <c r="AX55" i="3"/>
  <c r="AY55" i="3" s="1"/>
  <c r="AZ55" i="3" s="1"/>
  <c r="BA55" i="3" s="1"/>
  <c r="AX56" i="3"/>
  <c r="AY56" i="3" s="1"/>
  <c r="AZ56" i="3" s="1"/>
  <c r="BA56" i="3" s="1"/>
  <c r="AX57" i="3"/>
  <c r="AY57" i="3" s="1"/>
  <c r="AZ57" i="3" s="1"/>
  <c r="BA57" i="3" s="1"/>
  <c r="AX58" i="3"/>
  <c r="AY58" i="3" s="1"/>
  <c r="AZ58" i="3" s="1"/>
  <c r="BA58" i="3" s="1"/>
  <c r="AX59" i="3"/>
  <c r="AY59" i="3" s="1"/>
  <c r="AZ59" i="3" s="1"/>
  <c r="BA59" i="3" s="1"/>
  <c r="AX60" i="3"/>
  <c r="AY60" i="3" s="1"/>
  <c r="AZ60" i="3" s="1"/>
  <c r="BA60" i="3" s="1"/>
  <c r="AX61" i="3"/>
  <c r="AY61" i="3" s="1"/>
  <c r="AZ61" i="3" s="1"/>
  <c r="BA61" i="3" s="1"/>
  <c r="AX62" i="3"/>
  <c r="AY62" i="3" s="1"/>
  <c r="AX63" i="3"/>
  <c r="AY63" i="3" s="1"/>
  <c r="AZ63" i="3" s="1"/>
  <c r="BA63" i="3" s="1"/>
  <c r="AX64" i="3"/>
  <c r="AY64" i="3" s="1"/>
  <c r="AZ64" i="3" s="1"/>
  <c r="BA64" i="3" s="1"/>
  <c r="AX65" i="3"/>
  <c r="AY65" i="3" s="1"/>
  <c r="AZ65" i="3" s="1"/>
  <c r="BA65" i="3" s="1"/>
  <c r="AX66" i="3"/>
  <c r="AY66" i="3" s="1"/>
  <c r="AX67" i="3"/>
  <c r="AY67" i="3" s="1"/>
  <c r="AZ67" i="3" s="1"/>
  <c r="BA67" i="3" s="1"/>
  <c r="AX68" i="3"/>
  <c r="AY68" i="3" s="1"/>
  <c r="AZ68" i="3" s="1"/>
  <c r="BA68" i="3" s="1"/>
  <c r="AX69" i="3"/>
  <c r="AY69" i="3" s="1"/>
  <c r="AZ69" i="3" s="1"/>
  <c r="BA69" i="3" s="1"/>
  <c r="AX70" i="3"/>
  <c r="AY70" i="3" s="1"/>
  <c r="AX71" i="3"/>
  <c r="BC71" i="3" s="1"/>
  <c r="AX72" i="3"/>
  <c r="AY72" i="3" s="1"/>
  <c r="AZ72" i="3" s="1"/>
  <c r="BA72" i="3" s="1"/>
  <c r="AX73" i="3"/>
  <c r="AY73" i="3" s="1"/>
  <c r="AZ73" i="3" s="1"/>
  <c r="BA73" i="3" s="1"/>
  <c r="AX74" i="3"/>
  <c r="AY74" i="3" s="1"/>
  <c r="AX75" i="3"/>
  <c r="BC75" i="3" s="1"/>
  <c r="AX76" i="3"/>
  <c r="AY76" i="3" s="1"/>
  <c r="AZ76" i="3" s="1"/>
  <c r="BA76" i="3" s="1"/>
  <c r="AX77" i="3"/>
  <c r="AY77" i="3" s="1"/>
  <c r="AZ77" i="3" s="1"/>
  <c r="BA77" i="3" s="1"/>
  <c r="AX78" i="3"/>
  <c r="AY78" i="3" s="1"/>
  <c r="AX79" i="3"/>
  <c r="BC79" i="3" s="1"/>
  <c r="AX80" i="3"/>
  <c r="AY80" i="3" s="1"/>
  <c r="AZ80" i="3" s="1"/>
  <c r="BA80" i="3" s="1"/>
  <c r="AX81" i="3"/>
  <c r="AY81" i="3" s="1"/>
  <c r="AZ81" i="3" s="1"/>
  <c r="BA81" i="3" s="1"/>
  <c r="AX82" i="3"/>
  <c r="AY82" i="3" s="1"/>
  <c r="AX83" i="3"/>
  <c r="BC83" i="3" s="1"/>
  <c r="AX84" i="3"/>
  <c r="AY84" i="3" s="1"/>
  <c r="AZ84" i="3" s="1"/>
  <c r="BA84" i="3" s="1"/>
  <c r="AX85" i="3"/>
  <c r="AY85" i="3" s="1"/>
  <c r="AZ85" i="3" s="1"/>
  <c r="BA85" i="3" s="1"/>
  <c r="AX86" i="3"/>
  <c r="AY86" i="3" s="1"/>
  <c r="AX87" i="3"/>
  <c r="AY87" i="3" s="1"/>
  <c r="AZ87" i="3" s="1"/>
  <c r="BA87" i="3" s="1"/>
  <c r="AX88" i="3"/>
  <c r="AY88" i="3" s="1"/>
  <c r="AZ88" i="3" s="1"/>
  <c r="BA88" i="3" s="1"/>
  <c r="AX8" i="3"/>
  <c r="AY8" i="3" s="1"/>
  <c r="R19" i="8" l="1"/>
  <c r="S18" i="8"/>
  <c r="BC61" i="3"/>
  <c r="BH61" i="3" s="1"/>
  <c r="BC73" i="3"/>
  <c r="BH73" i="3" s="1"/>
  <c r="BC77" i="3"/>
  <c r="BH77" i="3" s="1"/>
  <c r="BC81" i="3"/>
  <c r="BH81" i="3" s="1"/>
  <c r="BC41" i="3"/>
  <c r="BH41" i="3" s="1"/>
  <c r="BC86" i="3"/>
  <c r="BH86" i="3" s="1"/>
  <c r="BC69" i="3"/>
  <c r="BH69" i="3" s="1"/>
  <c r="BC18" i="3"/>
  <c r="BH18" i="3" s="1"/>
  <c r="BC65" i="3"/>
  <c r="BH65" i="3" s="1"/>
  <c r="BC37" i="3"/>
  <c r="BC29" i="3"/>
  <c r="BH29" i="3" s="1"/>
  <c r="BC59" i="3"/>
  <c r="BH59" i="3" s="1"/>
  <c r="BC74" i="3"/>
  <c r="BH74" i="3" s="1"/>
  <c r="BC38" i="3"/>
  <c r="BH38" i="3" s="1"/>
  <c r="BC15" i="3"/>
  <c r="BH15" i="3" s="1"/>
  <c r="BC82" i="3"/>
  <c r="BH82" i="3" s="1"/>
  <c r="BC10" i="3"/>
  <c r="BH10" i="3" s="1"/>
  <c r="BC30" i="3"/>
  <c r="BH30" i="3" s="1"/>
  <c r="BC42" i="3"/>
  <c r="BH42" i="3" s="1"/>
  <c r="BC50" i="3"/>
  <c r="BH50" i="3" s="1"/>
  <c r="BC66" i="3"/>
  <c r="BH66" i="3" s="1"/>
  <c r="BC46" i="3"/>
  <c r="BH46" i="3" s="1"/>
  <c r="BC58" i="3"/>
  <c r="BH58" i="3" s="1"/>
  <c r="BC28" i="3"/>
  <c r="BH28" i="3" s="1"/>
  <c r="BC51" i="3"/>
  <c r="BH51" i="3" s="1"/>
  <c r="BC22" i="3"/>
  <c r="BH22" i="3" s="1"/>
  <c r="BC43" i="3"/>
  <c r="BH43" i="3" s="1"/>
  <c r="BC54" i="3"/>
  <c r="BH54" i="3" s="1"/>
  <c r="BC62" i="3"/>
  <c r="BC70" i="3"/>
  <c r="BH70" i="3" s="1"/>
  <c r="BC78" i="3"/>
  <c r="BH78" i="3" s="1"/>
  <c r="BC55" i="3"/>
  <c r="BH55" i="3" s="1"/>
  <c r="BC63" i="3"/>
  <c r="BH63" i="3" s="1"/>
  <c r="BC11" i="3"/>
  <c r="BH11" i="3" s="1"/>
  <c r="BC39" i="3"/>
  <c r="BH39" i="3" s="1"/>
  <c r="BC14" i="3"/>
  <c r="BH14" i="3" s="1"/>
  <c r="BC26" i="3"/>
  <c r="BH26" i="3" s="1"/>
  <c r="BC32" i="3"/>
  <c r="BH32" i="3" s="1"/>
  <c r="BC85" i="3"/>
  <c r="BH85" i="3" s="1"/>
  <c r="BC8" i="3"/>
  <c r="BH8" i="3" s="1"/>
  <c r="BC13" i="3"/>
  <c r="BH13" i="3" s="1"/>
  <c r="BC9" i="3"/>
  <c r="BH9" i="3" s="1"/>
  <c r="BC21" i="3"/>
  <c r="BH21" i="3" s="1"/>
  <c r="BC33" i="3"/>
  <c r="BH33" i="3" s="1"/>
  <c r="BC17" i="3"/>
  <c r="BH17" i="3" s="1"/>
  <c r="BC25" i="3"/>
  <c r="BH25" i="3" s="1"/>
  <c r="AY27" i="3"/>
  <c r="AZ27" i="3" s="1"/>
  <c r="BA27" i="3" s="1"/>
  <c r="BD86" i="3"/>
  <c r="AZ86" i="3"/>
  <c r="BA86" i="3" s="1"/>
  <c r="BF86" i="3" s="1"/>
  <c r="BD82" i="3"/>
  <c r="AZ82" i="3"/>
  <c r="BA82" i="3" s="1"/>
  <c r="BF82" i="3" s="1"/>
  <c r="BD78" i="3"/>
  <c r="AZ78" i="3"/>
  <c r="BA78" i="3" s="1"/>
  <c r="BF78" i="3" s="1"/>
  <c r="BD74" i="3"/>
  <c r="AZ74" i="3"/>
  <c r="BA74" i="3" s="1"/>
  <c r="BD70" i="3"/>
  <c r="AZ70" i="3"/>
  <c r="BA70" i="3" s="1"/>
  <c r="AZ66" i="3"/>
  <c r="BA66" i="3" s="1"/>
  <c r="BF66" i="3" s="1"/>
  <c r="BD66" i="3"/>
  <c r="AZ62" i="3"/>
  <c r="BA62" i="3" s="1"/>
  <c r="BD62" i="3"/>
  <c r="AZ50" i="3"/>
  <c r="BA50" i="3" s="1"/>
  <c r="BF50" i="3" s="1"/>
  <c r="BD50" i="3"/>
  <c r="AZ46" i="3"/>
  <c r="BD46" i="3"/>
  <c r="AZ8" i="3"/>
  <c r="BA8" i="3" s="1"/>
  <c r="BD8" i="3"/>
  <c r="BD41" i="3"/>
  <c r="AZ41" i="3"/>
  <c r="AZ37" i="3"/>
  <c r="BA37" i="3" s="1"/>
  <c r="BF37" i="3" s="1"/>
  <c r="BD37" i="3"/>
  <c r="AZ29" i="3"/>
  <c r="BA29" i="3" s="1"/>
  <c r="BF29" i="3" s="1"/>
  <c r="BD29" i="3"/>
  <c r="AZ25" i="3"/>
  <c r="BA25" i="3" s="1"/>
  <c r="BD25" i="3"/>
  <c r="BD21" i="3"/>
  <c r="AZ21" i="3"/>
  <c r="BA21" i="3" s="1"/>
  <c r="BD9" i="3"/>
  <c r="AZ9" i="3"/>
  <c r="BA9" i="3" s="1"/>
  <c r="AY83" i="3"/>
  <c r="AZ83" i="3" s="1"/>
  <c r="BA83" i="3" s="1"/>
  <c r="AY79" i="3"/>
  <c r="AZ79" i="3" s="1"/>
  <c r="BA79" i="3" s="1"/>
  <c r="BF79" i="3" s="1"/>
  <c r="AY75" i="3"/>
  <c r="AZ75" i="3" s="1"/>
  <c r="BA75" i="3" s="1"/>
  <c r="AY71" i="3"/>
  <c r="AZ71" i="3" s="1"/>
  <c r="BA71" i="3" s="1"/>
  <c r="AY52" i="3"/>
  <c r="AZ52" i="3" s="1"/>
  <c r="BA52" i="3" s="1"/>
  <c r="BF52" i="3" s="1"/>
  <c r="AY36" i="3"/>
  <c r="BF17" i="3"/>
  <c r="BD32" i="3"/>
  <c r="BF32" i="3"/>
  <c r="BD28" i="3"/>
  <c r="BD24" i="3"/>
  <c r="BD20" i="3"/>
  <c r="BE20" i="3"/>
  <c r="BD16" i="3"/>
  <c r="BE16" i="3"/>
  <c r="BD12" i="3"/>
  <c r="BD87" i="3"/>
  <c r="BD67" i="3"/>
  <c r="BD43" i="3"/>
  <c r="BF43" i="3"/>
  <c r="BD63" i="3"/>
  <c r="BD39" i="3"/>
  <c r="BE39" i="3"/>
  <c r="BD42" i="3"/>
  <c r="BC12" i="3"/>
  <c r="BH12" i="3" s="1"/>
  <c r="BD13" i="3"/>
  <c r="BC16" i="3"/>
  <c r="BD17" i="3"/>
  <c r="BC20" i="3"/>
  <c r="BH20" i="3" s="1"/>
  <c r="BC24" i="3"/>
  <c r="BH24" i="3" s="1"/>
  <c r="BH37" i="3"/>
  <c r="BD54" i="3"/>
  <c r="BC56" i="3"/>
  <c r="BH56" i="3" s="1"/>
  <c r="BD58" i="3"/>
  <c r="BC60" i="3"/>
  <c r="BH60" i="3" s="1"/>
  <c r="BC67" i="3"/>
  <c r="BH67" i="3" s="1"/>
  <c r="BC87" i="3"/>
  <c r="BD38" i="3"/>
  <c r="BF13" i="3"/>
  <c r="BE13" i="3"/>
  <c r="BD22" i="3"/>
  <c r="BD19" i="3"/>
  <c r="BF10" i="3"/>
  <c r="BE10" i="3"/>
  <c r="BF26" i="3"/>
  <c r="BE26" i="3"/>
  <c r="BD34" i="3"/>
  <c r="BD35" i="3"/>
  <c r="BH36" i="3"/>
  <c r="BF39" i="3"/>
  <c r="BF42" i="3"/>
  <c r="BE42" i="3"/>
  <c r="BC44" i="3"/>
  <c r="BC48" i="3"/>
  <c r="BD51" i="3"/>
  <c r="BC80" i="3"/>
  <c r="BF16" i="3"/>
  <c r="BD23" i="3"/>
  <c r="BF33" i="3"/>
  <c r="BE33" i="3"/>
  <c r="BC34" i="3"/>
  <c r="BC64" i="3"/>
  <c r="BD10" i="3"/>
  <c r="BD11" i="3"/>
  <c r="BE17" i="3"/>
  <c r="BC19" i="3"/>
  <c r="BD26" i="3"/>
  <c r="BH27" i="3"/>
  <c r="BE32" i="3"/>
  <c r="BD33" i="3"/>
  <c r="BC45" i="3"/>
  <c r="BC47" i="3"/>
  <c r="BD15" i="3"/>
  <c r="BC23" i="3"/>
  <c r="BD30" i="3"/>
  <c r="BD31" i="3"/>
  <c r="BF38" i="3"/>
  <c r="BE38" i="3"/>
  <c r="BC40" i="3"/>
  <c r="BE54" i="3"/>
  <c r="BF54" i="3"/>
  <c r="BC57" i="3"/>
  <c r="BE58" i="3"/>
  <c r="BF58" i="3"/>
  <c r="BC31" i="3"/>
  <c r="BC35" i="3"/>
  <c r="BC53" i="3"/>
  <c r="BC49" i="3"/>
  <c r="BH52" i="3"/>
  <c r="BD56" i="3"/>
  <c r="BD60" i="3"/>
  <c r="BH71" i="3"/>
  <c r="BD73" i="3"/>
  <c r="BD61" i="3"/>
  <c r="BC68" i="3"/>
  <c r="BH75" i="3"/>
  <c r="BD77" i="3"/>
  <c r="BC84" i="3"/>
  <c r="BD69" i="3"/>
  <c r="BC76" i="3"/>
  <c r="BH83" i="3"/>
  <c r="BD85" i="3"/>
  <c r="BD65" i="3"/>
  <c r="BC72" i="3"/>
  <c r="BH79" i="3"/>
  <c r="BD81" i="3"/>
  <c r="BC88" i="3"/>
  <c r="BI61" i="3" l="1"/>
  <c r="R20" i="8"/>
  <c r="S19" i="8"/>
  <c r="BI73" i="3"/>
  <c r="BI69" i="3"/>
  <c r="BI41" i="3"/>
  <c r="BI86" i="3"/>
  <c r="BI65" i="3"/>
  <c r="BI60" i="3"/>
  <c r="BI82" i="3"/>
  <c r="BI33" i="3"/>
  <c r="BE29" i="3"/>
  <c r="BK29" i="3" s="1"/>
  <c r="BI37" i="3"/>
  <c r="BI29" i="3"/>
  <c r="BI63" i="3"/>
  <c r="BI62" i="3"/>
  <c r="BH62" i="3"/>
  <c r="BI10" i="3"/>
  <c r="BI51" i="3"/>
  <c r="BD79" i="3"/>
  <c r="BI79" i="3" s="1"/>
  <c r="BE86" i="3"/>
  <c r="BK86" i="3" s="1"/>
  <c r="BI74" i="3"/>
  <c r="BI66" i="3"/>
  <c r="BI9" i="3"/>
  <c r="BI46" i="3"/>
  <c r="BE37" i="3"/>
  <c r="BK37" i="3" s="1"/>
  <c r="BI26" i="3"/>
  <c r="BI38" i="3"/>
  <c r="BI17" i="3"/>
  <c r="BD52" i="3"/>
  <c r="BI52" i="3" s="1"/>
  <c r="BI50" i="3"/>
  <c r="BE62" i="3"/>
  <c r="BJ62" i="3" s="1"/>
  <c r="BI54" i="3"/>
  <c r="BI13" i="3"/>
  <c r="BI78" i="3"/>
  <c r="BE79" i="3"/>
  <c r="BJ79" i="3" s="1"/>
  <c r="BI58" i="3"/>
  <c r="BI42" i="3"/>
  <c r="BI21" i="3"/>
  <c r="BI43" i="3"/>
  <c r="BI25" i="3"/>
  <c r="BI8" i="3"/>
  <c r="BE52" i="3"/>
  <c r="BI70" i="3"/>
  <c r="BI32" i="3"/>
  <c r="BE82" i="3"/>
  <c r="BJ82" i="3" s="1"/>
  <c r="BI85" i="3"/>
  <c r="BI39" i="3"/>
  <c r="BD71" i="3"/>
  <c r="BI71" i="3" s="1"/>
  <c r="BD83" i="3"/>
  <c r="BI83" i="3" s="1"/>
  <c r="BI67" i="3"/>
  <c r="BI24" i="3"/>
  <c r="BJ13" i="3"/>
  <c r="BE50" i="3"/>
  <c r="BJ50" i="3" s="1"/>
  <c r="BD75" i="3"/>
  <c r="BI75" i="3" s="1"/>
  <c r="AZ36" i="3"/>
  <c r="BD36" i="3"/>
  <c r="BI36" i="3" s="1"/>
  <c r="BA41" i="3"/>
  <c r="BF41" i="3" s="1"/>
  <c r="BE41" i="3"/>
  <c r="BJ41" i="3" s="1"/>
  <c r="BE66" i="3"/>
  <c r="BJ66" i="3" s="1"/>
  <c r="BJ54" i="3"/>
  <c r="BK13" i="3"/>
  <c r="BE46" i="3"/>
  <c r="BJ46" i="3" s="1"/>
  <c r="BA46" i="3"/>
  <c r="BF46" i="3" s="1"/>
  <c r="BK38" i="3"/>
  <c r="BK42" i="3"/>
  <c r="BK32" i="3"/>
  <c r="BJ17" i="3"/>
  <c r="BJ32" i="3"/>
  <c r="BK58" i="3"/>
  <c r="BE43" i="3"/>
  <c r="BJ20" i="3"/>
  <c r="BK17" i="3"/>
  <c r="BK26" i="3"/>
  <c r="BE78" i="3"/>
  <c r="BF20" i="3"/>
  <c r="BK20" i="3" s="1"/>
  <c r="BK39" i="3"/>
  <c r="BJ39" i="3"/>
  <c r="BJ16" i="3"/>
  <c r="BK16" i="3"/>
  <c r="BJ58" i="3"/>
  <c r="BI87" i="3"/>
  <c r="BF62" i="3"/>
  <c r="BI22" i="3"/>
  <c r="BI20" i="3"/>
  <c r="BI16" i="3"/>
  <c r="BI28" i="3"/>
  <c r="BI12" i="3"/>
  <c r="BF74" i="3"/>
  <c r="BE74" i="3"/>
  <c r="BE63" i="3"/>
  <c r="BJ63" i="3" s="1"/>
  <c r="BF63" i="3"/>
  <c r="BE83" i="3"/>
  <c r="BF83" i="3"/>
  <c r="BE75" i="3"/>
  <c r="BF75" i="3"/>
  <c r="BF12" i="3"/>
  <c r="BE12" i="3"/>
  <c r="BJ12" i="3" s="1"/>
  <c r="BF28" i="3"/>
  <c r="BE28" i="3"/>
  <c r="BJ28" i="3" s="1"/>
  <c r="BI56" i="3"/>
  <c r="BH87" i="3"/>
  <c r="BK33" i="3"/>
  <c r="BD27" i="3"/>
  <c r="BJ42" i="3"/>
  <c r="BE71" i="3"/>
  <c r="BF71" i="3"/>
  <c r="BE67" i="3"/>
  <c r="BJ67" i="3" s="1"/>
  <c r="BF67" i="3"/>
  <c r="BE87" i="3"/>
  <c r="BJ87" i="3" s="1"/>
  <c r="BF87" i="3"/>
  <c r="BF24" i="3"/>
  <c r="BE24" i="3"/>
  <c r="BI81" i="3"/>
  <c r="BK54" i="3"/>
  <c r="BH16" i="3"/>
  <c r="BI30" i="3"/>
  <c r="BJ38" i="3"/>
  <c r="BF70" i="3"/>
  <c r="BE70" i="3"/>
  <c r="BF8" i="3"/>
  <c r="BE8" i="3"/>
  <c r="BD76" i="3"/>
  <c r="BI76" i="3" s="1"/>
  <c r="BE77" i="3"/>
  <c r="BJ77" i="3" s="1"/>
  <c r="BF77" i="3"/>
  <c r="BH47" i="3"/>
  <c r="BF21" i="3"/>
  <c r="BE21" i="3"/>
  <c r="BF51" i="3"/>
  <c r="BE51" i="3"/>
  <c r="BJ51" i="3" s="1"/>
  <c r="BF34" i="3"/>
  <c r="BE34" i="3"/>
  <c r="BJ34" i="3" s="1"/>
  <c r="BD88" i="3"/>
  <c r="BI88" i="3" s="1"/>
  <c r="BE81" i="3"/>
  <c r="BF81" i="3"/>
  <c r="BH76" i="3"/>
  <c r="BD68" i="3"/>
  <c r="BI68" i="3" s="1"/>
  <c r="BE60" i="3"/>
  <c r="BJ60" i="3" s="1"/>
  <c r="BF60" i="3"/>
  <c r="BD59" i="3"/>
  <c r="BH53" i="3"/>
  <c r="BD57" i="3"/>
  <c r="BI57" i="3" s="1"/>
  <c r="BH40" i="3"/>
  <c r="BF30" i="3"/>
  <c r="BE30" i="3"/>
  <c r="BD47" i="3"/>
  <c r="BE11" i="3"/>
  <c r="BJ11" i="3" s="1"/>
  <c r="BF11" i="3"/>
  <c r="BJ26" i="3"/>
  <c r="BE23" i="3"/>
  <c r="BF23" i="3"/>
  <c r="BI15" i="3"/>
  <c r="BK10" i="3"/>
  <c r="BD44" i="3"/>
  <c r="BI44" i="3" s="1"/>
  <c r="BH84" i="3"/>
  <c r="BE73" i="3"/>
  <c r="BJ73" i="3" s="1"/>
  <c r="BF73" i="3"/>
  <c r="BI23" i="3"/>
  <c r="BH23" i="3"/>
  <c r="BH64" i="3"/>
  <c r="BE19" i="3"/>
  <c r="BJ19" i="3" s="1"/>
  <c r="BF19" i="3"/>
  <c r="BH72" i="3"/>
  <c r="BE85" i="3"/>
  <c r="BF85" i="3"/>
  <c r="BD84" i="3"/>
  <c r="BI84" i="3" s="1"/>
  <c r="BE61" i="3"/>
  <c r="BF61" i="3"/>
  <c r="BD49" i="3"/>
  <c r="BI49" i="3" s="1"/>
  <c r="BD55" i="3"/>
  <c r="BI35" i="3"/>
  <c r="BH35" i="3"/>
  <c r="BE31" i="3"/>
  <c r="BJ31" i="3" s="1"/>
  <c r="BF31" i="3"/>
  <c r="BE15" i="3"/>
  <c r="BJ15" i="3" s="1"/>
  <c r="BF15" i="3"/>
  <c r="BH45" i="3"/>
  <c r="BF25" i="3"/>
  <c r="BE25" i="3"/>
  <c r="BI19" i="3"/>
  <c r="BH19" i="3"/>
  <c r="BD64" i="3"/>
  <c r="BI64" i="3" s="1"/>
  <c r="BD14" i="3"/>
  <c r="BH80" i="3"/>
  <c r="BH48" i="3"/>
  <c r="BJ33" i="3"/>
  <c r="BI11" i="3"/>
  <c r="BH49" i="3"/>
  <c r="BD53" i="3"/>
  <c r="BH44" i="3"/>
  <c r="BH88" i="3"/>
  <c r="BI77" i="3"/>
  <c r="BD72" i="3"/>
  <c r="BE65" i="3"/>
  <c r="BJ65" i="3" s="1"/>
  <c r="BF65" i="3"/>
  <c r="BE69" i="3"/>
  <c r="BJ69" i="3" s="1"/>
  <c r="BF69" i="3"/>
  <c r="BH68" i="3"/>
  <c r="BE56" i="3"/>
  <c r="BJ56" i="3" s="1"/>
  <c r="BF56" i="3"/>
  <c r="BI31" i="3"/>
  <c r="BH31" i="3"/>
  <c r="BH57" i="3"/>
  <c r="BD40" i="3"/>
  <c r="BD45" i="3"/>
  <c r="BI45" i="3" s="1"/>
  <c r="BE27" i="3"/>
  <c r="BF27" i="3"/>
  <c r="BD18" i="3"/>
  <c r="BF9" i="3"/>
  <c r="BE9" i="3"/>
  <c r="BI34" i="3"/>
  <c r="BH34" i="3"/>
  <c r="BJ10" i="3"/>
  <c r="BD80" i="3"/>
  <c r="BI80" i="3" s="1"/>
  <c r="BD48" i="3"/>
  <c r="BI48" i="3" s="1"/>
  <c r="BE35" i="3"/>
  <c r="BF35" i="3"/>
  <c r="BF22" i="3"/>
  <c r="BE22" i="3"/>
  <c r="BJ22" i="3" s="1"/>
  <c r="R21" i="8" l="1"/>
  <c r="S20" i="8"/>
  <c r="BJ37" i="3"/>
  <c r="BM37" i="3" s="1"/>
  <c r="BJ29" i="3"/>
  <c r="BM29" i="3" s="1"/>
  <c r="BK62" i="3"/>
  <c r="BM62" i="3" s="1"/>
  <c r="BJ86" i="3"/>
  <c r="BM86" i="3" s="1"/>
  <c r="BK79" i="3"/>
  <c r="BM79" i="3" s="1"/>
  <c r="BK52" i="3"/>
  <c r="BJ75" i="3"/>
  <c r="BJ52" i="3"/>
  <c r="BM38" i="3"/>
  <c r="BK82" i="3"/>
  <c r="BM82" i="3" s="1"/>
  <c r="BM13" i="3"/>
  <c r="BM42" i="3"/>
  <c r="BM54" i="3"/>
  <c r="BM32" i="3"/>
  <c r="BK41" i="3"/>
  <c r="BM41" i="3" s="1"/>
  <c r="BJ71" i="3"/>
  <c r="BK66" i="3"/>
  <c r="BM66" i="3" s="1"/>
  <c r="BM17" i="3"/>
  <c r="BK69" i="3"/>
  <c r="BM69" i="3" s="1"/>
  <c r="BK65" i="3"/>
  <c r="BM65" i="3" s="1"/>
  <c r="BK50" i="3"/>
  <c r="BM50" i="3" s="1"/>
  <c r="BK46" i="3"/>
  <c r="BM46" i="3" s="1"/>
  <c r="BA36" i="3"/>
  <c r="BF36" i="3" s="1"/>
  <c r="BE36" i="3"/>
  <c r="BM16" i="3"/>
  <c r="BK19" i="3"/>
  <c r="BM19" i="3" s="1"/>
  <c r="BM33" i="3"/>
  <c r="BK85" i="3"/>
  <c r="BK30" i="3"/>
  <c r="BK12" i="3"/>
  <c r="BM12" i="3" s="1"/>
  <c r="BM39" i="3"/>
  <c r="BK23" i="3"/>
  <c r="BK28" i="3"/>
  <c r="BM28" i="3" s="1"/>
  <c r="BM26" i="3"/>
  <c r="BK35" i="3"/>
  <c r="BK61" i="3"/>
  <c r="BJ23" i="3"/>
  <c r="BK81" i="3"/>
  <c r="BK34" i="3"/>
  <c r="BM34" i="3" s="1"/>
  <c r="BM20" i="3"/>
  <c r="BJ78" i="3"/>
  <c r="BK78" i="3"/>
  <c r="BK22" i="3"/>
  <c r="BM22" i="3" s="1"/>
  <c r="BJ30" i="3"/>
  <c r="BK31" i="3"/>
  <c r="BM31" i="3" s="1"/>
  <c r="BK51" i="3"/>
  <c r="BM51" i="3" s="1"/>
  <c r="BK77" i="3"/>
  <c r="BM77" i="3" s="1"/>
  <c r="BM58" i="3"/>
  <c r="BK43" i="3"/>
  <c r="BJ43" i="3"/>
  <c r="BJ9" i="3"/>
  <c r="BK9" i="3"/>
  <c r="BJ35" i="3"/>
  <c r="BK15" i="3"/>
  <c r="BM15" i="3" s="1"/>
  <c r="BJ24" i="3"/>
  <c r="BK24" i="3"/>
  <c r="BJ27" i="3"/>
  <c r="BI27" i="3"/>
  <c r="BK27" i="3"/>
  <c r="BJ81" i="3"/>
  <c r="BK83" i="3"/>
  <c r="BJ83" i="3"/>
  <c r="BK75" i="3"/>
  <c r="BJ85" i="3"/>
  <c r="BJ70" i="3"/>
  <c r="BK70" i="3"/>
  <c r="BK67" i="3"/>
  <c r="BM67" i="3" s="1"/>
  <c r="BK87" i="3"/>
  <c r="BM87" i="3" s="1"/>
  <c r="BJ61" i="3"/>
  <c r="BJ21" i="3"/>
  <c r="BK21" i="3"/>
  <c r="BK56" i="3"/>
  <c r="BM56" i="3" s="1"/>
  <c r="BK73" i="3"/>
  <c r="BM73" i="3" s="1"/>
  <c r="BK71" i="3"/>
  <c r="BM10" i="3"/>
  <c r="BJ25" i="3"/>
  <c r="BK25" i="3"/>
  <c r="BK11" i="3"/>
  <c r="BM11" i="3" s="1"/>
  <c r="BK63" i="3"/>
  <c r="BM63" i="3" s="1"/>
  <c r="BJ74" i="3"/>
  <c r="BK74" i="3"/>
  <c r="BK60" i="3"/>
  <c r="BM60" i="3" s="1"/>
  <c r="BJ8" i="3"/>
  <c r="BK8" i="3"/>
  <c r="BF59" i="3"/>
  <c r="BE59" i="3"/>
  <c r="BJ59" i="3" s="1"/>
  <c r="BF88" i="3"/>
  <c r="BE88" i="3"/>
  <c r="BJ88" i="3" s="1"/>
  <c r="BE48" i="3"/>
  <c r="BJ48" i="3" s="1"/>
  <c r="BF48" i="3"/>
  <c r="BF18" i="3"/>
  <c r="BE18" i="3"/>
  <c r="BJ18" i="3" s="1"/>
  <c r="BE40" i="3"/>
  <c r="BF40" i="3"/>
  <c r="BI72" i="3"/>
  <c r="BF47" i="3"/>
  <c r="BE47" i="3"/>
  <c r="BJ47" i="3" s="1"/>
  <c r="BI40" i="3"/>
  <c r="BI53" i="3"/>
  <c r="BF76" i="3"/>
  <c r="BE76" i="3"/>
  <c r="BJ76" i="3" s="1"/>
  <c r="BF14" i="3"/>
  <c r="BE14" i="3"/>
  <c r="BJ14" i="3" s="1"/>
  <c r="BF80" i="3"/>
  <c r="BE80" i="3"/>
  <c r="BI14" i="3"/>
  <c r="BF64" i="3"/>
  <c r="BE64" i="3"/>
  <c r="BJ64" i="3" s="1"/>
  <c r="BI55" i="3"/>
  <c r="BI59" i="3"/>
  <c r="BI47" i="3"/>
  <c r="BF72" i="3"/>
  <c r="BE72" i="3"/>
  <c r="BJ72" i="3" s="1"/>
  <c r="BF55" i="3"/>
  <c r="BE55" i="3"/>
  <c r="BJ55" i="3" s="1"/>
  <c r="BF84" i="3"/>
  <c r="BE84" i="3"/>
  <c r="BJ84" i="3" s="1"/>
  <c r="BE44" i="3"/>
  <c r="BJ44" i="3" s="1"/>
  <c r="BF44" i="3"/>
  <c r="BF57" i="3"/>
  <c r="BE57" i="3"/>
  <c r="BJ57" i="3" s="1"/>
  <c r="BI18" i="3"/>
  <c r="BE45" i="3"/>
  <c r="BJ45" i="3" s="1"/>
  <c r="BF45" i="3"/>
  <c r="BE53" i="3"/>
  <c r="BJ53" i="3" s="1"/>
  <c r="BF53" i="3"/>
  <c r="BF49" i="3"/>
  <c r="BE49" i="3"/>
  <c r="BF68" i="3"/>
  <c r="BE68" i="3"/>
  <c r="R22" i="8" l="1"/>
  <c r="S21" i="8"/>
  <c r="BM52" i="3"/>
  <c r="BM81" i="3"/>
  <c r="BM75" i="3"/>
  <c r="BM71" i="3"/>
  <c r="BM85" i="3"/>
  <c r="BM23" i="3"/>
  <c r="BM35" i="3"/>
  <c r="BM30" i="3"/>
  <c r="BK36" i="3"/>
  <c r="BJ36" i="3"/>
  <c r="BM61" i="3"/>
  <c r="BK76" i="3"/>
  <c r="BM76" i="3" s="1"/>
  <c r="BK49" i="3"/>
  <c r="BK72" i="3"/>
  <c r="BM72" i="3" s="1"/>
  <c r="BK80" i="3"/>
  <c r="BM70" i="3"/>
  <c r="BM24" i="3"/>
  <c r="BK47" i="3"/>
  <c r="BM47" i="3" s="1"/>
  <c r="BM8" i="3"/>
  <c r="BK14" i="3"/>
  <c r="BM14" i="3" s="1"/>
  <c r="BK40" i="3"/>
  <c r="BK59" i="3"/>
  <c r="BM59" i="3" s="1"/>
  <c r="BM43" i="3"/>
  <c r="BM78" i="3"/>
  <c r="BK64" i="3"/>
  <c r="BM64" i="3" s="1"/>
  <c r="BK18" i="3"/>
  <c r="BM18" i="3" s="1"/>
  <c r="BM74" i="3"/>
  <c r="BK53" i="3"/>
  <c r="BM53" i="3" s="1"/>
  <c r="BK45" i="3"/>
  <c r="BM45" i="3" s="1"/>
  <c r="BM25" i="3"/>
  <c r="BJ40" i="3"/>
  <c r="BK84" i="3"/>
  <c r="BM84" i="3" s="1"/>
  <c r="BK44" i="3"/>
  <c r="BM44" i="3" s="1"/>
  <c r="BM83" i="3"/>
  <c r="BM27" i="3"/>
  <c r="BM9" i="3"/>
  <c r="BJ49" i="3"/>
  <c r="BK55" i="3"/>
  <c r="BM55" i="3" s="1"/>
  <c r="BJ80" i="3"/>
  <c r="BM80" i="3" s="1"/>
  <c r="BK88" i="3"/>
  <c r="BM88" i="3" s="1"/>
  <c r="BJ68" i="3"/>
  <c r="BK68" i="3"/>
  <c r="BK48" i="3"/>
  <c r="BM48" i="3" s="1"/>
  <c r="BM21" i="3"/>
  <c r="BK57" i="3"/>
  <c r="BM57" i="3" s="1"/>
  <c r="R23" i="8" l="1"/>
  <c r="S22" i="8"/>
  <c r="BM40" i="3"/>
  <c r="BM49" i="3"/>
  <c r="BM36" i="3"/>
  <c r="BM68" i="3"/>
  <c r="R24" i="8" l="1"/>
  <c r="S23" i="8"/>
  <c r="C87" i="3"/>
  <c r="C88" i="3"/>
  <c r="C89" i="3"/>
  <c r="C90" i="3"/>
  <c r="C91" i="3"/>
  <c r="C159" i="3"/>
  <c r="C160" i="3"/>
  <c r="C163" i="3"/>
  <c r="C164" i="3"/>
  <c r="C167" i="3"/>
  <c r="C168"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D87" i="3"/>
  <c r="D87" i="8" s="1"/>
  <c r="E87" i="3"/>
  <c r="E87" i="8" s="1"/>
  <c r="F87" i="3"/>
  <c r="F87" i="8" s="1"/>
  <c r="G87" i="3"/>
  <c r="G87" i="8" s="1"/>
  <c r="H87" i="3"/>
  <c r="H87" i="8" s="1"/>
  <c r="D88" i="3"/>
  <c r="D88" i="8" s="1"/>
  <c r="E88" i="3"/>
  <c r="E88" i="8" s="1"/>
  <c r="F88" i="3"/>
  <c r="F88" i="8" s="1"/>
  <c r="G88" i="3"/>
  <c r="G88" i="8" s="1"/>
  <c r="H88" i="3"/>
  <c r="H88" i="8" s="1"/>
  <c r="D89" i="3"/>
  <c r="D89" i="8" s="1"/>
  <c r="E89" i="3"/>
  <c r="E89" i="8" s="1"/>
  <c r="F89" i="3"/>
  <c r="F89" i="8" s="1"/>
  <c r="G89" i="3"/>
  <c r="G89" i="8" s="1"/>
  <c r="H89" i="3"/>
  <c r="H89" i="8" s="1"/>
  <c r="D90" i="3"/>
  <c r="D90" i="8" s="1"/>
  <c r="E90" i="3"/>
  <c r="E90" i="8" s="1"/>
  <c r="F90" i="3"/>
  <c r="F90" i="8" s="1"/>
  <c r="G90" i="3"/>
  <c r="G90" i="8" s="1"/>
  <c r="H90" i="3"/>
  <c r="H90" i="8" s="1"/>
  <c r="D91" i="3"/>
  <c r="D91" i="8" s="1"/>
  <c r="E91" i="3"/>
  <c r="E91" i="8" s="1"/>
  <c r="F91" i="3"/>
  <c r="F91" i="8" s="1"/>
  <c r="G91" i="3"/>
  <c r="G91" i="8" s="1"/>
  <c r="H91" i="3"/>
  <c r="H91" i="8" s="1"/>
  <c r="D92" i="3"/>
  <c r="D92" i="8" s="1"/>
  <c r="E92" i="3"/>
  <c r="E92" i="8" s="1"/>
  <c r="F92" i="3"/>
  <c r="F92" i="8" s="1"/>
  <c r="G92" i="3"/>
  <c r="G92" i="8" s="1"/>
  <c r="H92" i="3"/>
  <c r="H92" i="8" s="1"/>
  <c r="D93" i="3"/>
  <c r="D93" i="8" s="1"/>
  <c r="E93" i="3"/>
  <c r="E93" i="8" s="1"/>
  <c r="F93" i="3"/>
  <c r="F93" i="8" s="1"/>
  <c r="G93" i="3"/>
  <c r="G93" i="8" s="1"/>
  <c r="H93" i="3"/>
  <c r="H93" i="8" s="1"/>
  <c r="D94" i="3"/>
  <c r="D94" i="8" s="1"/>
  <c r="E94" i="3"/>
  <c r="E94" i="8" s="1"/>
  <c r="F94" i="3"/>
  <c r="F94" i="8" s="1"/>
  <c r="G94" i="3"/>
  <c r="G94" i="8" s="1"/>
  <c r="H94" i="3"/>
  <c r="H94" i="8" s="1"/>
  <c r="D95" i="3"/>
  <c r="D95" i="8" s="1"/>
  <c r="E95" i="3"/>
  <c r="E95" i="8" s="1"/>
  <c r="F95" i="3"/>
  <c r="F95" i="8" s="1"/>
  <c r="G95" i="3"/>
  <c r="G95" i="8" s="1"/>
  <c r="H95" i="3"/>
  <c r="H95" i="8" s="1"/>
  <c r="D96" i="3"/>
  <c r="D96" i="8" s="1"/>
  <c r="E96" i="3"/>
  <c r="E96" i="8" s="1"/>
  <c r="F96" i="3"/>
  <c r="F96" i="8" s="1"/>
  <c r="G96" i="3"/>
  <c r="G96" i="8" s="1"/>
  <c r="H96" i="3"/>
  <c r="H96" i="8" s="1"/>
  <c r="D97" i="3"/>
  <c r="D97" i="8" s="1"/>
  <c r="E97" i="3"/>
  <c r="E97" i="8" s="1"/>
  <c r="F97" i="3"/>
  <c r="F97" i="8" s="1"/>
  <c r="G97" i="3"/>
  <c r="G97" i="8" s="1"/>
  <c r="H97" i="3"/>
  <c r="H97" i="8" s="1"/>
  <c r="D98" i="3"/>
  <c r="D98" i="8" s="1"/>
  <c r="E98" i="3"/>
  <c r="E98" i="8" s="1"/>
  <c r="F98" i="3"/>
  <c r="F98" i="8" s="1"/>
  <c r="G98" i="3"/>
  <c r="G98" i="8" s="1"/>
  <c r="H98" i="3"/>
  <c r="H98" i="8" s="1"/>
  <c r="D99" i="3"/>
  <c r="D99" i="8" s="1"/>
  <c r="E99" i="3"/>
  <c r="E99" i="8" s="1"/>
  <c r="F99" i="3"/>
  <c r="F99" i="8" s="1"/>
  <c r="G99" i="3"/>
  <c r="G99" i="8" s="1"/>
  <c r="H99" i="3"/>
  <c r="H99" i="8" s="1"/>
  <c r="D100" i="3"/>
  <c r="D100" i="8" s="1"/>
  <c r="E100" i="3"/>
  <c r="E100" i="8" s="1"/>
  <c r="F100" i="3"/>
  <c r="F100" i="8" s="1"/>
  <c r="G100" i="3"/>
  <c r="G100" i="8" s="1"/>
  <c r="H100" i="3"/>
  <c r="H100" i="8" s="1"/>
  <c r="D101" i="3"/>
  <c r="D101" i="8" s="1"/>
  <c r="E101" i="3"/>
  <c r="E101" i="8" s="1"/>
  <c r="F101" i="3"/>
  <c r="F101" i="8" s="1"/>
  <c r="G101" i="3"/>
  <c r="G101" i="8" s="1"/>
  <c r="H101" i="3"/>
  <c r="H101" i="8" s="1"/>
  <c r="D102" i="3"/>
  <c r="D102" i="8" s="1"/>
  <c r="E102" i="3"/>
  <c r="E102" i="8" s="1"/>
  <c r="F102" i="3"/>
  <c r="F102" i="8" s="1"/>
  <c r="G102" i="3"/>
  <c r="G102" i="8" s="1"/>
  <c r="H102" i="3"/>
  <c r="H102" i="8" s="1"/>
  <c r="D103" i="3"/>
  <c r="D103" i="8" s="1"/>
  <c r="E103" i="3"/>
  <c r="E103" i="8" s="1"/>
  <c r="F103" i="3"/>
  <c r="F103" i="8" s="1"/>
  <c r="G103" i="3"/>
  <c r="G103" i="8" s="1"/>
  <c r="H103" i="3"/>
  <c r="H103" i="8" s="1"/>
  <c r="D104" i="3"/>
  <c r="D104" i="8" s="1"/>
  <c r="E104" i="3"/>
  <c r="E104" i="8" s="1"/>
  <c r="F104" i="3"/>
  <c r="F104" i="8" s="1"/>
  <c r="G104" i="3"/>
  <c r="G104" i="8" s="1"/>
  <c r="H104" i="3"/>
  <c r="H104" i="8" s="1"/>
  <c r="D105" i="3"/>
  <c r="D105" i="8" s="1"/>
  <c r="E105" i="3"/>
  <c r="E105" i="8" s="1"/>
  <c r="F105" i="3"/>
  <c r="F105" i="8" s="1"/>
  <c r="G105" i="3"/>
  <c r="G105" i="8" s="1"/>
  <c r="H105" i="3"/>
  <c r="H105" i="8" s="1"/>
  <c r="D106" i="3"/>
  <c r="D106" i="8" s="1"/>
  <c r="E106" i="3"/>
  <c r="E106" i="8" s="1"/>
  <c r="F106" i="3"/>
  <c r="F106" i="8" s="1"/>
  <c r="G106" i="3"/>
  <c r="G106" i="8" s="1"/>
  <c r="H106" i="3"/>
  <c r="H106" i="8" s="1"/>
  <c r="D107" i="3"/>
  <c r="D107" i="8" s="1"/>
  <c r="E107" i="3"/>
  <c r="E107" i="8" s="1"/>
  <c r="F107" i="3"/>
  <c r="F107" i="8" s="1"/>
  <c r="G107" i="3"/>
  <c r="G107" i="8" s="1"/>
  <c r="H107" i="3"/>
  <c r="H107" i="8" s="1"/>
  <c r="D108" i="3"/>
  <c r="D108" i="8" s="1"/>
  <c r="E108" i="3"/>
  <c r="E108" i="8" s="1"/>
  <c r="F108" i="3"/>
  <c r="F108" i="8" s="1"/>
  <c r="G108" i="3"/>
  <c r="G108" i="8" s="1"/>
  <c r="H108" i="3"/>
  <c r="H108" i="8" s="1"/>
  <c r="D109" i="3"/>
  <c r="D109" i="8" s="1"/>
  <c r="E109" i="3"/>
  <c r="E109" i="8" s="1"/>
  <c r="F109" i="3"/>
  <c r="F109" i="8" s="1"/>
  <c r="G109" i="3"/>
  <c r="G109" i="8" s="1"/>
  <c r="H109" i="3"/>
  <c r="H109" i="8" s="1"/>
  <c r="D110" i="3"/>
  <c r="D110" i="8" s="1"/>
  <c r="E110" i="3"/>
  <c r="E110" i="8" s="1"/>
  <c r="F110" i="3"/>
  <c r="F110" i="8" s="1"/>
  <c r="G110" i="3"/>
  <c r="G110" i="8" s="1"/>
  <c r="H110" i="3"/>
  <c r="H110" i="8" s="1"/>
  <c r="D111" i="3"/>
  <c r="D111" i="8" s="1"/>
  <c r="E111" i="3"/>
  <c r="E111" i="8" s="1"/>
  <c r="F111" i="3"/>
  <c r="F111" i="8" s="1"/>
  <c r="G111" i="3"/>
  <c r="G111" i="8" s="1"/>
  <c r="H111" i="3"/>
  <c r="H111" i="8" s="1"/>
  <c r="D112" i="3"/>
  <c r="D112" i="8" s="1"/>
  <c r="E112" i="3"/>
  <c r="E112" i="8" s="1"/>
  <c r="F112" i="3"/>
  <c r="F112" i="8" s="1"/>
  <c r="G112" i="3"/>
  <c r="G112" i="8" s="1"/>
  <c r="H112" i="3"/>
  <c r="H112" i="8" s="1"/>
  <c r="D113" i="3"/>
  <c r="D113" i="8" s="1"/>
  <c r="E113" i="3"/>
  <c r="E113" i="8" s="1"/>
  <c r="F113" i="3"/>
  <c r="F113" i="8" s="1"/>
  <c r="G113" i="3"/>
  <c r="G113" i="8" s="1"/>
  <c r="H113" i="3"/>
  <c r="H113" i="8" s="1"/>
  <c r="D114" i="3"/>
  <c r="D114" i="8" s="1"/>
  <c r="E114" i="3"/>
  <c r="E114" i="8" s="1"/>
  <c r="F114" i="3"/>
  <c r="F114" i="8" s="1"/>
  <c r="G114" i="3"/>
  <c r="G114" i="8" s="1"/>
  <c r="H114" i="3"/>
  <c r="H114" i="8" s="1"/>
  <c r="D115" i="3"/>
  <c r="D115" i="8" s="1"/>
  <c r="E115" i="3"/>
  <c r="E115" i="8" s="1"/>
  <c r="F115" i="3"/>
  <c r="F115" i="8" s="1"/>
  <c r="G115" i="3"/>
  <c r="G115" i="8" s="1"/>
  <c r="H115" i="3"/>
  <c r="H115" i="8" s="1"/>
  <c r="D116" i="3"/>
  <c r="D116" i="8" s="1"/>
  <c r="E116" i="3"/>
  <c r="E116" i="8" s="1"/>
  <c r="F116" i="3"/>
  <c r="F116" i="8" s="1"/>
  <c r="G116" i="3"/>
  <c r="G116" i="8" s="1"/>
  <c r="H116" i="3"/>
  <c r="H116" i="8" s="1"/>
  <c r="D117" i="3"/>
  <c r="D117" i="8" s="1"/>
  <c r="E117" i="3"/>
  <c r="E117" i="8" s="1"/>
  <c r="F117" i="3"/>
  <c r="F117" i="8" s="1"/>
  <c r="G117" i="3"/>
  <c r="G117" i="8" s="1"/>
  <c r="H117" i="3"/>
  <c r="H117" i="8" s="1"/>
  <c r="D118" i="3"/>
  <c r="D118" i="8" s="1"/>
  <c r="E118" i="3"/>
  <c r="E118" i="8" s="1"/>
  <c r="F118" i="3"/>
  <c r="F118" i="8" s="1"/>
  <c r="G118" i="3"/>
  <c r="G118" i="8" s="1"/>
  <c r="H118" i="3"/>
  <c r="H118" i="8" s="1"/>
  <c r="D119" i="3"/>
  <c r="D119" i="8" s="1"/>
  <c r="E119" i="3"/>
  <c r="E119" i="8" s="1"/>
  <c r="F119" i="3"/>
  <c r="F119" i="8" s="1"/>
  <c r="G119" i="3"/>
  <c r="G119" i="8" s="1"/>
  <c r="H119" i="3"/>
  <c r="H119" i="8" s="1"/>
  <c r="D120" i="3"/>
  <c r="D120" i="8" s="1"/>
  <c r="E120" i="3"/>
  <c r="E120" i="8" s="1"/>
  <c r="F120" i="3"/>
  <c r="F120" i="8" s="1"/>
  <c r="G120" i="3"/>
  <c r="G120" i="8" s="1"/>
  <c r="H120" i="3"/>
  <c r="H120" i="8" s="1"/>
  <c r="D121" i="3"/>
  <c r="D121" i="8" s="1"/>
  <c r="E121" i="3"/>
  <c r="E121" i="8" s="1"/>
  <c r="F121" i="3"/>
  <c r="F121" i="8" s="1"/>
  <c r="G121" i="3"/>
  <c r="G121" i="8" s="1"/>
  <c r="H121" i="3"/>
  <c r="H121" i="8" s="1"/>
  <c r="D122" i="3"/>
  <c r="D122" i="8" s="1"/>
  <c r="E122" i="3"/>
  <c r="E122" i="8" s="1"/>
  <c r="F122" i="3"/>
  <c r="F122" i="8" s="1"/>
  <c r="G122" i="3"/>
  <c r="G122" i="8" s="1"/>
  <c r="H122" i="3"/>
  <c r="H122" i="8" s="1"/>
  <c r="D123" i="3"/>
  <c r="D123" i="8" s="1"/>
  <c r="E123" i="3"/>
  <c r="E123" i="8" s="1"/>
  <c r="F123" i="3"/>
  <c r="F123" i="8" s="1"/>
  <c r="G123" i="3"/>
  <c r="G123" i="8" s="1"/>
  <c r="H123" i="3"/>
  <c r="H123" i="8" s="1"/>
  <c r="D124" i="3"/>
  <c r="D124" i="8" s="1"/>
  <c r="E124" i="3"/>
  <c r="E124" i="8" s="1"/>
  <c r="F124" i="3"/>
  <c r="F124" i="8" s="1"/>
  <c r="G124" i="3"/>
  <c r="G124" i="8" s="1"/>
  <c r="H124" i="3"/>
  <c r="H124" i="8" s="1"/>
  <c r="D125" i="3"/>
  <c r="D125" i="8" s="1"/>
  <c r="E125" i="3"/>
  <c r="E125" i="8" s="1"/>
  <c r="F125" i="3"/>
  <c r="F125" i="8" s="1"/>
  <c r="G125" i="3"/>
  <c r="G125" i="8" s="1"/>
  <c r="H125" i="3"/>
  <c r="H125" i="8" s="1"/>
  <c r="D126" i="3"/>
  <c r="D126" i="8" s="1"/>
  <c r="E126" i="3"/>
  <c r="E126" i="8" s="1"/>
  <c r="F126" i="3"/>
  <c r="F126" i="8" s="1"/>
  <c r="G126" i="3"/>
  <c r="G126" i="8" s="1"/>
  <c r="H126" i="3"/>
  <c r="H126" i="8" s="1"/>
  <c r="D127" i="3"/>
  <c r="D127" i="8" s="1"/>
  <c r="E127" i="3"/>
  <c r="E127" i="8" s="1"/>
  <c r="F127" i="3"/>
  <c r="F127" i="8" s="1"/>
  <c r="G127" i="3"/>
  <c r="G127" i="8" s="1"/>
  <c r="H127" i="3"/>
  <c r="H127" i="8" s="1"/>
  <c r="D128" i="3"/>
  <c r="D128" i="8" s="1"/>
  <c r="E128" i="3"/>
  <c r="E128" i="8" s="1"/>
  <c r="F128" i="3"/>
  <c r="F128" i="8" s="1"/>
  <c r="G128" i="3"/>
  <c r="G128" i="8" s="1"/>
  <c r="H128" i="3"/>
  <c r="H128" i="8" s="1"/>
  <c r="D129" i="3"/>
  <c r="D129" i="8" s="1"/>
  <c r="E129" i="3"/>
  <c r="E129" i="8" s="1"/>
  <c r="F129" i="3"/>
  <c r="F129" i="8" s="1"/>
  <c r="G129" i="3"/>
  <c r="G129" i="8" s="1"/>
  <c r="H129" i="3"/>
  <c r="H129" i="8" s="1"/>
  <c r="D130" i="3"/>
  <c r="D130" i="8" s="1"/>
  <c r="E130" i="3"/>
  <c r="E130" i="8" s="1"/>
  <c r="F130" i="3"/>
  <c r="F130" i="8" s="1"/>
  <c r="G130" i="3"/>
  <c r="G130" i="8" s="1"/>
  <c r="H130" i="3"/>
  <c r="H130" i="8" s="1"/>
  <c r="D131" i="3"/>
  <c r="D131" i="8" s="1"/>
  <c r="E131" i="3"/>
  <c r="E131" i="8" s="1"/>
  <c r="F131" i="3"/>
  <c r="F131" i="8" s="1"/>
  <c r="G131" i="3"/>
  <c r="G131" i="8" s="1"/>
  <c r="H131" i="3"/>
  <c r="H131" i="8" s="1"/>
  <c r="D132" i="3"/>
  <c r="D132" i="8" s="1"/>
  <c r="E132" i="3"/>
  <c r="E132" i="8" s="1"/>
  <c r="F132" i="3"/>
  <c r="F132" i="8" s="1"/>
  <c r="G132" i="3"/>
  <c r="G132" i="8" s="1"/>
  <c r="H132" i="3"/>
  <c r="H132" i="8" s="1"/>
  <c r="D133" i="3"/>
  <c r="D133" i="8" s="1"/>
  <c r="E133" i="3"/>
  <c r="E133" i="8" s="1"/>
  <c r="F133" i="3"/>
  <c r="F133" i="8" s="1"/>
  <c r="G133" i="3"/>
  <c r="G133" i="8" s="1"/>
  <c r="H133" i="3"/>
  <c r="H133" i="8" s="1"/>
  <c r="D134" i="3"/>
  <c r="D134" i="8" s="1"/>
  <c r="E134" i="3"/>
  <c r="E134" i="8" s="1"/>
  <c r="F134" i="3"/>
  <c r="F134" i="8" s="1"/>
  <c r="G134" i="3"/>
  <c r="G134" i="8" s="1"/>
  <c r="H134" i="3"/>
  <c r="H134" i="8" s="1"/>
  <c r="D135" i="3"/>
  <c r="D135" i="8" s="1"/>
  <c r="E135" i="3"/>
  <c r="E135" i="8" s="1"/>
  <c r="F135" i="3"/>
  <c r="F135" i="8" s="1"/>
  <c r="G135" i="3"/>
  <c r="G135" i="8" s="1"/>
  <c r="H135" i="3"/>
  <c r="H135" i="8" s="1"/>
  <c r="D136" i="3"/>
  <c r="D136" i="8" s="1"/>
  <c r="E136" i="3"/>
  <c r="E136" i="8" s="1"/>
  <c r="F136" i="3"/>
  <c r="F136" i="8" s="1"/>
  <c r="G136" i="3"/>
  <c r="G136" i="8" s="1"/>
  <c r="H136" i="3"/>
  <c r="H136" i="8" s="1"/>
  <c r="D137" i="3"/>
  <c r="D137" i="8" s="1"/>
  <c r="E137" i="3"/>
  <c r="E137" i="8" s="1"/>
  <c r="F137" i="3"/>
  <c r="F137" i="8" s="1"/>
  <c r="G137" i="3"/>
  <c r="G137" i="8" s="1"/>
  <c r="H137" i="3"/>
  <c r="H137" i="8" s="1"/>
  <c r="D138" i="3"/>
  <c r="D138" i="8" s="1"/>
  <c r="E138" i="3"/>
  <c r="E138" i="8" s="1"/>
  <c r="F138" i="3"/>
  <c r="F138" i="8" s="1"/>
  <c r="G138" i="3"/>
  <c r="G138" i="8" s="1"/>
  <c r="H138" i="3"/>
  <c r="H138" i="8" s="1"/>
  <c r="D139" i="3"/>
  <c r="D139" i="8" s="1"/>
  <c r="E139" i="3"/>
  <c r="E139" i="8" s="1"/>
  <c r="F139" i="3"/>
  <c r="F139" i="8" s="1"/>
  <c r="G139" i="3"/>
  <c r="G139" i="8" s="1"/>
  <c r="H139" i="3"/>
  <c r="H139" i="8" s="1"/>
  <c r="D140" i="3"/>
  <c r="D140" i="8" s="1"/>
  <c r="E140" i="3"/>
  <c r="E140" i="8" s="1"/>
  <c r="F140" i="3"/>
  <c r="F140" i="8" s="1"/>
  <c r="G140" i="3"/>
  <c r="G140" i="8" s="1"/>
  <c r="H140" i="3"/>
  <c r="H140" i="8" s="1"/>
  <c r="D141" i="3"/>
  <c r="D141" i="8" s="1"/>
  <c r="E141" i="3"/>
  <c r="E141" i="8" s="1"/>
  <c r="F141" i="3"/>
  <c r="F141" i="8" s="1"/>
  <c r="G141" i="3"/>
  <c r="G141" i="8" s="1"/>
  <c r="H141" i="3"/>
  <c r="H141" i="8" s="1"/>
  <c r="D142" i="3"/>
  <c r="D142" i="8" s="1"/>
  <c r="E142" i="3"/>
  <c r="E142" i="8" s="1"/>
  <c r="F142" i="3"/>
  <c r="F142" i="8" s="1"/>
  <c r="G142" i="3"/>
  <c r="G142" i="8" s="1"/>
  <c r="H142" i="3"/>
  <c r="H142" i="8" s="1"/>
  <c r="D143" i="3"/>
  <c r="D143" i="8" s="1"/>
  <c r="E143" i="3"/>
  <c r="E143" i="8" s="1"/>
  <c r="F143" i="3"/>
  <c r="F143" i="8" s="1"/>
  <c r="G143" i="3"/>
  <c r="G143" i="8" s="1"/>
  <c r="H143" i="3"/>
  <c r="H143" i="8" s="1"/>
  <c r="D144" i="3"/>
  <c r="D144" i="8" s="1"/>
  <c r="E144" i="3"/>
  <c r="E144" i="8" s="1"/>
  <c r="F144" i="3"/>
  <c r="F144" i="8" s="1"/>
  <c r="G144" i="3"/>
  <c r="G144" i="8" s="1"/>
  <c r="H144" i="3"/>
  <c r="H144" i="8" s="1"/>
  <c r="D145" i="3"/>
  <c r="D145" i="8" s="1"/>
  <c r="E145" i="3"/>
  <c r="E145" i="8" s="1"/>
  <c r="F145" i="3"/>
  <c r="F145" i="8" s="1"/>
  <c r="G145" i="3"/>
  <c r="G145" i="8" s="1"/>
  <c r="H145" i="3"/>
  <c r="H145" i="8" s="1"/>
  <c r="D146" i="3"/>
  <c r="D146" i="8" s="1"/>
  <c r="E146" i="3"/>
  <c r="E146" i="8" s="1"/>
  <c r="F146" i="3"/>
  <c r="F146" i="8" s="1"/>
  <c r="G146" i="3"/>
  <c r="G146" i="8" s="1"/>
  <c r="H146" i="3"/>
  <c r="H146" i="8" s="1"/>
  <c r="D147" i="3"/>
  <c r="D147" i="8" s="1"/>
  <c r="E147" i="3"/>
  <c r="E147" i="8" s="1"/>
  <c r="F147" i="3"/>
  <c r="F147" i="8" s="1"/>
  <c r="G147" i="3"/>
  <c r="G147" i="8" s="1"/>
  <c r="H147" i="3"/>
  <c r="H147" i="8" s="1"/>
  <c r="D148" i="3"/>
  <c r="D148" i="8" s="1"/>
  <c r="E148" i="3"/>
  <c r="E148" i="8" s="1"/>
  <c r="F148" i="3"/>
  <c r="F148" i="8" s="1"/>
  <c r="G148" i="3"/>
  <c r="G148" i="8" s="1"/>
  <c r="H148" i="3"/>
  <c r="H148" i="8" s="1"/>
  <c r="D149" i="3"/>
  <c r="D149" i="8" s="1"/>
  <c r="E149" i="3"/>
  <c r="E149" i="8" s="1"/>
  <c r="F149" i="3"/>
  <c r="F149" i="8" s="1"/>
  <c r="G149" i="3"/>
  <c r="G149" i="8" s="1"/>
  <c r="H149" i="3"/>
  <c r="H149" i="8" s="1"/>
  <c r="D150" i="3"/>
  <c r="D150" i="8" s="1"/>
  <c r="E150" i="3"/>
  <c r="E150" i="8" s="1"/>
  <c r="F150" i="3"/>
  <c r="F150" i="8" s="1"/>
  <c r="G150" i="3"/>
  <c r="G150" i="8" s="1"/>
  <c r="H150" i="3"/>
  <c r="H150" i="8" s="1"/>
  <c r="D151" i="3"/>
  <c r="D151" i="8" s="1"/>
  <c r="E151" i="3"/>
  <c r="E151" i="8" s="1"/>
  <c r="F151" i="3"/>
  <c r="F151" i="8" s="1"/>
  <c r="G151" i="3"/>
  <c r="G151" i="8" s="1"/>
  <c r="H151" i="3"/>
  <c r="H151" i="8" s="1"/>
  <c r="D152" i="3"/>
  <c r="D152" i="8" s="1"/>
  <c r="E152" i="3"/>
  <c r="E152" i="8" s="1"/>
  <c r="F152" i="3"/>
  <c r="F152" i="8" s="1"/>
  <c r="G152" i="3"/>
  <c r="G152" i="8" s="1"/>
  <c r="H152" i="3"/>
  <c r="H152" i="8" s="1"/>
  <c r="D153" i="3"/>
  <c r="D153" i="8" s="1"/>
  <c r="E153" i="3"/>
  <c r="E153" i="8" s="1"/>
  <c r="F153" i="3"/>
  <c r="F153" i="8" s="1"/>
  <c r="G153" i="3"/>
  <c r="G153" i="8" s="1"/>
  <c r="H153" i="3"/>
  <c r="H153" i="8" s="1"/>
  <c r="D154" i="3"/>
  <c r="D154" i="8" s="1"/>
  <c r="E154" i="3"/>
  <c r="E154" i="8" s="1"/>
  <c r="F154" i="3"/>
  <c r="F154" i="8" s="1"/>
  <c r="G154" i="3"/>
  <c r="G154" i="8" s="1"/>
  <c r="H154" i="3"/>
  <c r="H154" i="8" s="1"/>
  <c r="D155" i="3"/>
  <c r="D155" i="8" s="1"/>
  <c r="E155" i="3"/>
  <c r="E155" i="8" s="1"/>
  <c r="F155" i="3"/>
  <c r="F155" i="8" s="1"/>
  <c r="G155" i="3"/>
  <c r="G155" i="8" s="1"/>
  <c r="H155" i="3"/>
  <c r="H155" i="8" s="1"/>
  <c r="D156" i="3"/>
  <c r="D156" i="8" s="1"/>
  <c r="E156" i="3"/>
  <c r="E156" i="8" s="1"/>
  <c r="F156" i="3"/>
  <c r="F156" i="8" s="1"/>
  <c r="G156" i="3"/>
  <c r="G156" i="8" s="1"/>
  <c r="H156" i="3"/>
  <c r="H156" i="8" s="1"/>
  <c r="D157" i="3"/>
  <c r="D157" i="8" s="1"/>
  <c r="E157" i="3"/>
  <c r="E157" i="8" s="1"/>
  <c r="F157" i="3"/>
  <c r="F157" i="8" s="1"/>
  <c r="G157" i="3"/>
  <c r="G157" i="8" s="1"/>
  <c r="H157" i="3"/>
  <c r="H157" i="8" s="1"/>
  <c r="D158" i="3"/>
  <c r="D158" i="8" s="1"/>
  <c r="E158" i="3"/>
  <c r="E158" i="8" s="1"/>
  <c r="F158" i="3"/>
  <c r="F158" i="8" s="1"/>
  <c r="G158" i="3"/>
  <c r="G158" i="8" s="1"/>
  <c r="H158" i="3"/>
  <c r="H158" i="8" s="1"/>
  <c r="D159" i="3"/>
  <c r="D159" i="8" s="1"/>
  <c r="E159" i="3"/>
  <c r="E159" i="8" s="1"/>
  <c r="F159" i="3"/>
  <c r="F159" i="8" s="1"/>
  <c r="G159" i="3"/>
  <c r="G159" i="8" s="1"/>
  <c r="H159" i="3"/>
  <c r="H159" i="8" s="1"/>
  <c r="D160" i="3"/>
  <c r="D160" i="8" s="1"/>
  <c r="E160" i="3"/>
  <c r="E160" i="8" s="1"/>
  <c r="F160" i="3"/>
  <c r="F160" i="8" s="1"/>
  <c r="G160" i="3"/>
  <c r="G160" i="8" s="1"/>
  <c r="H160" i="3"/>
  <c r="H160" i="8" s="1"/>
  <c r="D161" i="3"/>
  <c r="D161" i="8" s="1"/>
  <c r="E161" i="3"/>
  <c r="E161" i="8" s="1"/>
  <c r="F161" i="3"/>
  <c r="F161" i="8" s="1"/>
  <c r="G161" i="3"/>
  <c r="G161" i="8" s="1"/>
  <c r="H161" i="3"/>
  <c r="H161" i="8" s="1"/>
  <c r="D162" i="3"/>
  <c r="D162" i="8" s="1"/>
  <c r="E162" i="3"/>
  <c r="E162" i="8" s="1"/>
  <c r="F162" i="3"/>
  <c r="F162" i="8" s="1"/>
  <c r="G162" i="3"/>
  <c r="G162" i="8" s="1"/>
  <c r="H162" i="3"/>
  <c r="H162" i="8" s="1"/>
  <c r="D163" i="3"/>
  <c r="D163" i="8" s="1"/>
  <c r="E163" i="3"/>
  <c r="E163" i="8" s="1"/>
  <c r="F163" i="3"/>
  <c r="F163" i="8" s="1"/>
  <c r="G163" i="3"/>
  <c r="G163" i="8" s="1"/>
  <c r="H163" i="3"/>
  <c r="H163" i="8" s="1"/>
  <c r="D164" i="3"/>
  <c r="D164" i="8" s="1"/>
  <c r="E164" i="3"/>
  <c r="E164" i="8" s="1"/>
  <c r="F164" i="3"/>
  <c r="F164" i="8" s="1"/>
  <c r="G164" i="3"/>
  <c r="G164" i="8" s="1"/>
  <c r="H164" i="3"/>
  <c r="H164" i="8" s="1"/>
  <c r="D165" i="3"/>
  <c r="D165" i="8" s="1"/>
  <c r="E165" i="3"/>
  <c r="E165" i="8" s="1"/>
  <c r="F165" i="3"/>
  <c r="F165" i="8" s="1"/>
  <c r="G165" i="3"/>
  <c r="G165" i="8" s="1"/>
  <c r="H165" i="3"/>
  <c r="H165" i="8" s="1"/>
  <c r="D166" i="3"/>
  <c r="D166" i="8" s="1"/>
  <c r="E166" i="3"/>
  <c r="E166" i="8" s="1"/>
  <c r="F166" i="3"/>
  <c r="F166" i="8" s="1"/>
  <c r="G166" i="3"/>
  <c r="G166" i="8" s="1"/>
  <c r="H166" i="3"/>
  <c r="H166" i="8" s="1"/>
  <c r="D167" i="3"/>
  <c r="D167" i="8" s="1"/>
  <c r="E167" i="3"/>
  <c r="E167" i="8" s="1"/>
  <c r="F167" i="3"/>
  <c r="F167" i="8" s="1"/>
  <c r="G167" i="3"/>
  <c r="G167" i="8" s="1"/>
  <c r="H167" i="3"/>
  <c r="H167" i="8" s="1"/>
  <c r="D168" i="3"/>
  <c r="D168" i="8" s="1"/>
  <c r="E168" i="3"/>
  <c r="E168" i="8" s="1"/>
  <c r="F168" i="3"/>
  <c r="F168" i="8" s="1"/>
  <c r="G168" i="3"/>
  <c r="G168" i="8" s="1"/>
  <c r="H168" i="3"/>
  <c r="H168" i="8" s="1"/>
  <c r="D169" i="3"/>
  <c r="D169" i="8" s="1"/>
  <c r="E169" i="3"/>
  <c r="E169" i="8" s="1"/>
  <c r="F169" i="3"/>
  <c r="F169" i="8" s="1"/>
  <c r="G169" i="3"/>
  <c r="G169" i="8" s="1"/>
  <c r="H169" i="3"/>
  <c r="H169" i="8" s="1"/>
  <c r="D170" i="3"/>
  <c r="D170" i="8" s="1"/>
  <c r="E170" i="3"/>
  <c r="E170" i="8" s="1"/>
  <c r="F170" i="3"/>
  <c r="F170" i="8" s="1"/>
  <c r="G170" i="3"/>
  <c r="G170" i="8" s="1"/>
  <c r="H170" i="3"/>
  <c r="H170" i="8" s="1"/>
  <c r="D171" i="3"/>
  <c r="D171" i="8" s="1"/>
  <c r="E171" i="3"/>
  <c r="E171" i="8" s="1"/>
  <c r="F171" i="3"/>
  <c r="F171" i="8" s="1"/>
  <c r="G171" i="3"/>
  <c r="G171" i="8" s="1"/>
  <c r="H171" i="3"/>
  <c r="H171" i="8" s="1"/>
  <c r="D172" i="3"/>
  <c r="D172" i="8" s="1"/>
  <c r="E172" i="3"/>
  <c r="E172" i="8" s="1"/>
  <c r="F172" i="3"/>
  <c r="F172" i="8" s="1"/>
  <c r="G172" i="3"/>
  <c r="G172" i="8" s="1"/>
  <c r="H172" i="3"/>
  <c r="H172" i="8" s="1"/>
  <c r="D173" i="3"/>
  <c r="D173" i="8" s="1"/>
  <c r="E173" i="3"/>
  <c r="E173" i="8" s="1"/>
  <c r="F173" i="3"/>
  <c r="F173" i="8" s="1"/>
  <c r="G173" i="3"/>
  <c r="G173" i="8" s="1"/>
  <c r="H173" i="3"/>
  <c r="H173" i="8" s="1"/>
  <c r="D174" i="3"/>
  <c r="D174" i="8" s="1"/>
  <c r="E174" i="3"/>
  <c r="E174" i="8" s="1"/>
  <c r="F174" i="3"/>
  <c r="F174" i="8" s="1"/>
  <c r="G174" i="3"/>
  <c r="G174" i="8" s="1"/>
  <c r="H174" i="3"/>
  <c r="H174" i="8" s="1"/>
  <c r="D175" i="3"/>
  <c r="D175" i="8" s="1"/>
  <c r="E175" i="3"/>
  <c r="E175" i="8" s="1"/>
  <c r="F175" i="3"/>
  <c r="F175" i="8" s="1"/>
  <c r="G175" i="3"/>
  <c r="G175" i="8" s="1"/>
  <c r="H175" i="3"/>
  <c r="H175" i="8" s="1"/>
  <c r="D176" i="3"/>
  <c r="D176" i="8" s="1"/>
  <c r="E176" i="3"/>
  <c r="E176" i="8" s="1"/>
  <c r="F176" i="3"/>
  <c r="F176" i="8" s="1"/>
  <c r="G176" i="3"/>
  <c r="G176" i="8" s="1"/>
  <c r="H176" i="3"/>
  <c r="H176" i="8" s="1"/>
  <c r="D177" i="3"/>
  <c r="D177" i="8" s="1"/>
  <c r="E177" i="3"/>
  <c r="E177" i="8" s="1"/>
  <c r="F177" i="3"/>
  <c r="F177" i="8" s="1"/>
  <c r="G177" i="3"/>
  <c r="G177" i="8" s="1"/>
  <c r="H177" i="3"/>
  <c r="H177" i="8" s="1"/>
  <c r="D178" i="3"/>
  <c r="D178" i="8" s="1"/>
  <c r="E178" i="3"/>
  <c r="E178" i="8" s="1"/>
  <c r="F178" i="3"/>
  <c r="F178" i="8" s="1"/>
  <c r="G178" i="3"/>
  <c r="G178" i="8" s="1"/>
  <c r="H178" i="3"/>
  <c r="H178" i="8" s="1"/>
  <c r="D179" i="3"/>
  <c r="D179" i="8" s="1"/>
  <c r="E179" i="3"/>
  <c r="E179" i="8" s="1"/>
  <c r="F179" i="3"/>
  <c r="F179" i="8" s="1"/>
  <c r="G179" i="3"/>
  <c r="G179" i="8" s="1"/>
  <c r="H179" i="3"/>
  <c r="H179" i="8" s="1"/>
  <c r="D180" i="3"/>
  <c r="D180" i="8" s="1"/>
  <c r="E180" i="3"/>
  <c r="E180" i="8" s="1"/>
  <c r="F180" i="3"/>
  <c r="F180" i="8" s="1"/>
  <c r="G180" i="3"/>
  <c r="G180" i="8" s="1"/>
  <c r="H180" i="3"/>
  <c r="H180" i="8" s="1"/>
  <c r="D181" i="3"/>
  <c r="D181" i="8" s="1"/>
  <c r="E181" i="3"/>
  <c r="E181" i="8" s="1"/>
  <c r="F181" i="3"/>
  <c r="F181" i="8" s="1"/>
  <c r="G181" i="3"/>
  <c r="G181" i="8" s="1"/>
  <c r="H181" i="3"/>
  <c r="H181" i="8" s="1"/>
  <c r="D182" i="3"/>
  <c r="D182" i="8" s="1"/>
  <c r="E182" i="3"/>
  <c r="E182" i="8" s="1"/>
  <c r="F182" i="3"/>
  <c r="F182" i="8" s="1"/>
  <c r="G182" i="3"/>
  <c r="G182" i="8" s="1"/>
  <c r="H182" i="3"/>
  <c r="H182" i="8" s="1"/>
  <c r="D183" i="3"/>
  <c r="D183" i="8" s="1"/>
  <c r="E183" i="3"/>
  <c r="E183" i="8" s="1"/>
  <c r="F183" i="3"/>
  <c r="F183" i="8" s="1"/>
  <c r="G183" i="3"/>
  <c r="G183" i="8" s="1"/>
  <c r="H183" i="3"/>
  <c r="H183" i="8" s="1"/>
  <c r="D184" i="3"/>
  <c r="D184" i="8" s="1"/>
  <c r="E184" i="3"/>
  <c r="E184" i="8" s="1"/>
  <c r="F184" i="3"/>
  <c r="F184" i="8" s="1"/>
  <c r="G184" i="3"/>
  <c r="G184" i="8" s="1"/>
  <c r="H184" i="3"/>
  <c r="H184" i="8" s="1"/>
  <c r="D185" i="3"/>
  <c r="D185" i="8" s="1"/>
  <c r="E185" i="3"/>
  <c r="E185" i="8" s="1"/>
  <c r="F185" i="3"/>
  <c r="F185" i="8" s="1"/>
  <c r="G185" i="3"/>
  <c r="G185" i="8" s="1"/>
  <c r="H185" i="3"/>
  <c r="H185" i="8" s="1"/>
  <c r="D186" i="3"/>
  <c r="D186" i="8" s="1"/>
  <c r="E186" i="3"/>
  <c r="E186" i="8" s="1"/>
  <c r="F186" i="3"/>
  <c r="F186" i="8" s="1"/>
  <c r="G186" i="3"/>
  <c r="G186" i="8" s="1"/>
  <c r="H186" i="3"/>
  <c r="H186" i="8" s="1"/>
  <c r="D187" i="3"/>
  <c r="D187" i="8" s="1"/>
  <c r="E187" i="3"/>
  <c r="E187" i="8" s="1"/>
  <c r="F187" i="3"/>
  <c r="F187" i="8" s="1"/>
  <c r="G187" i="3"/>
  <c r="G187" i="8" s="1"/>
  <c r="H187" i="3"/>
  <c r="H187" i="8" s="1"/>
  <c r="D188" i="3"/>
  <c r="D188" i="8" s="1"/>
  <c r="E188" i="3"/>
  <c r="E188" i="8" s="1"/>
  <c r="F188" i="3"/>
  <c r="F188" i="8" s="1"/>
  <c r="G188" i="3"/>
  <c r="G188" i="8" s="1"/>
  <c r="H188" i="3"/>
  <c r="H188" i="8" s="1"/>
  <c r="D189" i="3"/>
  <c r="D189" i="8" s="1"/>
  <c r="E189" i="3"/>
  <c r="E189" i="8" s="1"/>
  <c r="F189" i="3"/>
  <c r="F189" i="8" s="1"/>
  <c r="G189" i="3"/>
  <c r="G189" i="8" s="1"/>
  <c r="H189" i="3"/>
  <c r="H189" i="8" s="1"/>
  <c r="D190" i="3"/>
  <c r="D190" i="8" s="1"/>
  <c r="E190" i="3"/>
  <c r="E190" i="8" s="1"/>
  <c r="F190" i="3"/>
  <c r="F190" i="8" s="1"/>
  <c r="G190" i="3"/>
  <c r="G190" i="8" s="1"/>
  <c r="H190" i="3"/>
  <c r="H190" i="8" s="1"/>
  <c r="D191" i="3"/>
  <c r="D191" i="8" s="1"/>
  <c r="E191" i="3"/>
  <c r="E191" i="8" s="1"/>
  <c r="F191" i="3"/>
  <c r="F191" i="8" s="1"/>
  <c r="G191" i="3"/>
  <c r="G191" i="8" s="1"/>
  <c r="H191" i="3"/>
  <c r="H191" i="8" s="1"/>
  <c r="D192" i="3"/>
  <c r="D192" i="8" s="1"/>
  <c r="E192" i="3"/>
  <c r="E192" i="8" s="1"/>
  <c r="F192" i="3"/>
  <c r="F192" i="8" s="1"/>
  <c r="G192" i="3"/>
  <c r="G192" i="8" s="1"/>
  <c r="H192" i="3"/>
  <c r="H192" i="8" s="1"/>
  <c r="D193" i="3"/>
  <c r="D193" i="8" s="1"/>
  <c r="E193" i="3"/>
  <c r="E193" i="8" s="1"/>
  <c r="F193" i="3"/>
  <c r="F193" i="8" s="1"/>
  <c r="G193" i="3"/>
  <c r="G193" i="8" s="1"/>
  <c r="H193" i="3"/>
  <c r="H193" i="8" s="1"/>
  <c r="D194" i="3"/>
  <c r="D194" i="8" s="1"/>
  <c r="E194" i="3"/>
  <c r="E194" i="8" s="1"/>
  <c r="F194" i="3"/>
  <c r="F194" i="8" s="1"/>
  <c r="G194" i="3"/>
  <c r="G194" i="8" s="1"/>
  <c r="H194" i="3"/>
  <c r="H194" i="8" s="1"/>
  <c r="D195" i="3"/>
  <c r="D195" i="8" s="1"/>
  <c r="E195" i="3"/>
  <c r="E195" i="8" s="1"/>
  <c r="F195" i="3"/>
  <c r="F195" i="8" s="1"/>
  <c r="G195" i="3"/>
  <c r="G195" i="8" s="1"/>
  <c r="H195" i="3"/>
  <c r="H195" i="8" s="1"/>
  <c r="D196" i="3"/>
  <c r="D196" i="8" s="1"/>
  <c r="E196" i="3"/>
  <c r="E196" i="8" s="1"/>
  <c r="F196" i="3"/>
  <c r="F196" i="8" s="1"/>
  <c r="G196" i="3"/>
  <c r="G196" i="8" s="1"/>
  <c r="H196" i="3"/>
  <c r="H196" i="8" s="1"/>
  <c r="D197" i="3"/>
  <c r="D197" i="8" s="1"/>
  <c r="E197" i="3"/>
  <c r="E197" i="8" s="1"/>
  <c r="F197" i="3"/>
  <c r="F197" i="8" s="1"/>
  <c r="G197" i="3"/>
  <c r="G197" i="8" s="1"/>
  <c r="H197" i="3"/>
  <c r="H197" i="8" s="1"/>
  <c r="D198" i="3"/>
  <c r="D198" i="8" s="1"/>
  <c r="E198" i="3"/>
  <c r="E198" i="8" s="1"/>
  <c r="F198" i="3"/>
  <c r="F198" i="8" s="1"/>
  <c r="G198" i="3"/>
  <c r="G198" i="8" s="1"/>
  <c r="H198" i="3"/>
  <c r="H198" i="8" s="1"/>
  <c r="D199" i="3"/>
  <c r="D199" i="8" s="1"/>
  <c r="E199" i="3"/>
  <c r="E199" i="8" s="1"/>
  <c r="F199" i="3"/>
  <c r="F199" i="8" s="1"/>
  <c r="G199" i="3"/>
  <c r="G199" i="8" s="1"/>
  <c r="H199" i="3"/>
  <c r="H199" i="8" s="1"/>
  <c r="D200" i="3"/>
  <c r="D200" i="8" s="1"/>
  <c r="E200" i="3"/>
  <c r="E200" i="8" s="1"/>
  <c r="F200" i="3"/>
  <c r="F200" i="8" s="1"/>
  <c r="G200" i="3"/>
  <c r="G200" i="8" s="1"/>
  <c r="H200" i="3"/>
  <c r="H200" i="8" s="1"/>
  <c r="D201" i="3"/>
  <c r="E201" i="3"/>
  <c r="F201" i="3"/>
  <c r="G201" i="3"/>
  <c r="H201" i="3"/>
  <c r="D202" i="3"/>
  <c r="E202" i="3"/>
  <c r="F202" i="3"/>
  <c r="G202" i="3"/>
  <c r="H202" i="3"/>
  <c r="D203" i="3"/>
  <c r="E203" i="3"/>
  <c r="F203" i="3"/>
  <c r="G203" i="3"/>
  <c r="H203" i="3"/>
  <c r="D204" i="3"/>
  <c r="E204" i="3"/>
  <c r="F204" i="3"/>
  <c r="G204" i="3"/>
  <c r="H204" i="3"/>
  <c r="D205" i="3"/>
  <c r="E205" i="3"/>
  <c r="F205" i="3"/>
  <c r="G205" i="3"/>
  <c r="H205" i="3"/>
  <c r="D206" i="3"/>
  <c r="E206" i="3"/>
  <c r="F206" i="3"/>
  <c r="G206" i="3"/>
  <c r="H206" i="3"/>
  <c r="D207" i="3"/>
  <c r="E207" i="3"/>
  <c r="F207" i="3"/>
  <c r="G207" i="3"/>
  <c r="H207" i="3"/>
  <c r="D208" i="3"/>
  <c r="E208" i="3"/>
  <c r="F208" i="3"/>
  <c r="G208" i="3"/>
  <c r="H208" i="3"/>
  <c r="D209" i="3"/>
  <c r="E209" i="3"/>
  <c r="F209" i="3"/>
  <c r="G209" i="3"/>
  <c r="H209" i="3"/>
  <c r="D210" i="3"/>
  <c r="E210" i="3"/>
  <c r="F210" i="3"/>
  <c r="G210" i="3"/>
  <c r="H210" i="3"/>
  <c r="D211" i="3"/>
  <c r="E211" i="3"/>
  <c r="F211" i="3"/>
  <c r="G211" i="3"/>
  <c r="H211" i="3"/>
  <c r="D212" i="3"/>
  <c r="E212" i="3"/>
  <c r="F212" i="3"/>
  <c r="G212" i="3"/>
  <c r="H212" i="3"/>
  <c r="D213" i="3"/>
  <c r="E213" i="3"/>
  <c r="F213" i="3"/>
  <c r="G213" i="3"/>
  <c r="H213" i="3"/>
  <c r="D214" i="3"/>
  <c r="E214" i="3"/>
  <c r="F214" i="3"/>
  <c r="G214" i="3"/>
  <c r="H214" i="3"/>
  <c r="D215" i="3"/>
  <c r="E215" i="3"/>
  <c r="F215" i="3"/>
  <c r="G215" i="3"/>
  <c r="H215" i="3"/>
  <c r="D216" i="3"/>
  <c r="E216" i="3"/>
  <c r="F216" i="3"/>
  <c r="G216" i="3"/>
  <c r="H216" i="3"/>
  <c r="D217" i="3"/>
  <c r="E217" i="3"/>
  <c r="F217" i="3"/>
  <c r="G217" i="3"/>
  <c r="H217" i="3"/>
  <c r="D218" i="3"/>
  <c r="E218" i="3"/>
  <c r="F218" i="3"/>
  <c r="G218" i="3"/>
  <c r="H218" i="3"/>
  <c r="D219" i="3"/>
  <c r="E219" i="3"/>
  <c r="F219" i="3"/>
  <c r="G219" i="3"/>
  <c r="H219" i="3"/>
  <c r="D220" i="3"/>
  <c r="E220" i="3"/>
  <c r="F220" i="3"/>
  <c r="G220" i="3"/>
  <c r="H220" i="3"/>
  <c r="D221" i="3"/>
  <c r="E221" i="3"/>
  <c r="F221" i="3"/>
  <c r="G221" i="3"/>
  <c r="H221" i="3"/>
  <c r="D222" i="3"/>
  <c r="E222" i="3"/>
  <c r="F222" i="3"/>
  <c r="G222" i="3"/>
  <c r="H222" i="3"/>
  <c r="D223" i="3"/>
  <c r="E223" i="3"/>
  <c r="F223" i="3"/>
  <c r="G223" i="3"/>
  <c r="H223" i="3"/>
  <c r="D224" i="3"/>
  <c r="E224" i="3"/>
  <c r="F224" i="3"/>
  <c r="G224" i="3"/>
  <c r="H224" i="3"/>
  <c r="D225" i="3"/>
  <c r="E225" i="3"/>
  <c r="F225" i="3"/>
  <c r="G225" i="3"/>
  <c r="H225" i="3"/>
  <c r="D226" i="3"/>
  <c r="E226" i="3"/>
  <c r="F226" i="3"/>
  <c r="G226" i="3"/>
  <c r="H226" i="3"/>
  <c r="D227" i="3"/>
  <c r="E227" i="3"/>
  <c r="F227" i="3"/>
  <c r="G227" i="3"/>
  <c r="H227" i="3"/>
  <c r="D228" i="3"/>
  <c r="E228" i="3"/>
  <c r="F228" i="3"/>
  <c r="G228" i="3"/>
  <c r="H228" i="3"/>
  <c r="D229" i="3"/>
  <c r="E229" i="3"/>
  <c r="F229" i="3"/>
  <c r="G229" i="3"/>
  <c r="H229" i="3"/>
  <c r="D230" i="3"/>
  <c r="E230" i="3"/>
  <c r="F230" i="3"/>
  <c r="G230" i="3"/>
  <c r="H230" i="3"/>
  <c r="D231" i="3"/>
  <c r="E231" i="3"/>
  <c r="F231" i="3"/>
  <c r="G231" i="3"/>
  <c r="H231" i="3"/>
  <c r="D232" i="3"/>
  <c r="E232" i="3"/>
  <c r="F232" i="3"/>
  <c r="G232" i="3"/>
  <c r="H232" i="3"/>
  <c r="D233" i="3"/>
  <c r="E233" i="3"/>
  <c r="F233" i="3"/>
  <c r="G233" i="3"/>
  <c r="H233" i="3"/>
  <c r="D234" i="3"/>
  <c r="E234" i="3"/>
  <c r="F234" i="3"/>
  <c r="G234" i="3"/>
  <c r="H234" i="3"/>
  <c r="D235" i="3"/>
  <c r="E235" i="3"/>
  <c r="F235" i="3"/>
  <c r="G235" i="3"/>
  <c r="H235" i="3"/>
  <c r="D236" i="3"/>
  <c r="E236" i="3"/>
  <c r="F236" i="3"/>
  <c r="G236" i="3"/>
  <c r="H236" i="3"/>
  <c r="D237" i="3"/>
  <c r="E237" i="3"/>
  <c r="F237" i="3"/>
  <c r="G237" i="3"/>
  <c r="H237" i="3"/>
  <c r="D238" i="3"/>
  <c r="E238" i="3"/>
  <c r="F238" i="3"/>
  <c r="G238" i="3"/>
  <c r="H238" i="3"/>
  <c r="D239" i="3"/>
  <c r="E239" i="3"/>
  <c r="F239" i="3"/>
  <c r="G239" i="3"/>
  <c r="H239" i="3"/>
  <c r="D240" i="3"/>
  <c r="E240" i="3"/>
  <c r="F240" i="3"/>
  <c r="G240" i="3"/>
  <c r="H240" i="3"/>
  <c r="D241" i="3"/>
  <c r="E241" i="3"/>
  <c r="F241" i="3"/>
  <c r="G241" i="3"/>
  <c r="H241" i="3"/>
  <c r="D242" i="3"/>
  <c r="E242" i="3"/>
  <c r="F242" i="3"/>
  <c r="G242" i="3"/>
  <c r="H242" i="3"/>
  <c r="D243" i="3"/>
  <c r="E243" i="3"/>
  <c r="F243" i="3"/>
  <c r="G243" i="3"/>
  <c r="H243" i="3"/>
  <c r="D244" i="3"/>
  <c r="E244" i="3"/>
  <c r="F244" i="3"/>
  <c r="G244" i="3"/>
  <c r="H244" i="3"/>
  <c r="D245" i="3"/>
  <c r="E245" i="3"/>
  <c r="F245" i="3"/>
  <c r="G245" i="3"/>
  <c r="H245" i="3"/>
  <c r="D246" i="3"/>
  <c r="E246" i="3"/>
  <c r="F246" i="3"/>
  <c r="G246" i="3"/>
  <c r="H246" i="3"/>
  <c r="D247" i="3"/>
  <c r="E247" i="3"/>
  <c r="F247" i="3"/>
  <c r="G247" i="3"/>
  <c r="H247" i="3"/>
  <c r="D248" i="3"/>
  <c r="E248" i="3"/>
  <c r="F248" i="3"/>
  <c r="G248" i="3"/>
  <c r="H248" i="3"/>
  <c r="D249" i="3"/>
  <c r="E249" i="3"/>
  <c r="F249" i="3"/>
  <c r="G249" i="3"/>
  <c r="H249" i="3"/>
  <c r="D250" i="3"/>
  <c r="E250" i="3"/>
  <c r="F250" i="3"/>
  <c r="G250" i="3"/>
  <c r="H250" i="3"/>
  <c r="D251" i="3"/>
  <c r="E251" i="3"/>
  <c r="F251" i="3"/>
  <c r="G251" i="3"/>
  <c r="H251" i="3"/>
  <c r="D252" i="3"/>
  <c r="E252" i="3"/>
  <c r="F252" i="3"/>
  <c r="G252" i="3"/>
  <c r="H252" i="3"/>
  <c r="D253" i="3"/>
  <c r="E253" i="3"/>
  <c r="F253" i="3"/>
  <c r="G253" i="3"/>
  <c r="H253" i="3"/>
  <c r="D254" i="3"/>
  <c r="E254" i="3"/>
  <c r="F254" i="3"/>
  <c r="G254" i="3"/>
  <c r="H254" i="3"/>
  <c r="D255" i="3"/>
  <c r="E255" i="3"/>
  <c r="F255" i="3"/>
  <c r="G255" i="3"/>
  <c r="H255" i="3"/>
  <c r="D256" i="3"/>
  <c r="E256" i="3"/>
  <c r="F256" i="3"/>
  <c r="G256" i="3"/>
  <c r="H256" i="3"/>
  <c r="D257" i="3"/>
  <c r="E257" i="3"/>
  <c r="F257" i="3"/>
  <c r="G257" i="3"/>
  <c r="H257" i="3"/>
  <c r="D258" i="3"/>
  <c r="E258" i="3"/>
  <c r="F258" i="3"/>
  <c r="G258" i="3"/>
  <c r="H258" i="3"/>
  <c r="D259" i="3"/>
  <c r="E259" i="3"/>
  <c r="F259" i="3"/>
  <c r="G259" i="3"/>
  <c r="H259" i="3"/>
  <c r="D260" i="3"/>
  <c r="E260" i="3"/>
  <c r="F260" i="3"/>
  <c r="G260" i="3"/>
  <c r="H260" i="3"/>
  <c r="D261" i="3"/>
  <c r="E261" i="3"/>
  <c r="F261" i="3"/>
  <c r="G261" i="3"/>
  <c r="H261" i="3"/>
  <c r="D262" i="3"/>
  <c r="E262" i="3"/>
  <c r="F262" i="3"/>
  <c r="G262" i="3"/>
  <c r="H262" i="3"/>
  <c r="D263" i="3"/>
  <c r="E263" i="3"/>
  <c r="F263" i="3"/>
  <c r="G263" i="3"/>
  <c r="H263" i="3"/>
  <c r="D264" i="3"/>
  <c r="E264" i="3"/>
  <c r="F264" i="3"/>
  <c r="G264" i="3"/>
  <c r="H264" i="3"/>
  <c r="D265" i="3"/>
  <c r="E265" i="3"/>
  <c r="F265" i="3"/>
  <c r="G265" i="3"/>
  <c r="H265" i="3"/>
  <c r="D266" i="3"/>
  <c r="E266" i="3"/>
  <c r="F266" i="3"/>
  <c r="G266" i="3"/>
  <c r="H266" i="3"/>
  <c r="D267" i="3"/>
  <c r="E267" i="3"/>
  <c r="F267" i="3"/>
  <c r="G267" i="3"/>
  <c r="H267" i="3"/>
  <c r="D268" i="3"/>
  <c r="E268" i="3"/>
  <c r="F268" i="3"/>
  <c r="G268" i="3"/>
  <c r="H268" i="3"/>
  <c r="T149" i="8" l="1"/>
  <c r="T142" i="8"/>
  <c r="T134" i="8"/>
  <c r="T141" i="8"/>
  <c r="T173" i="8"/>
  <c r="T165" i="8"/>
  <c r="T157" i="8"/>
  <c r="T190" i="8"/>
  <c r="T174" i="8"/>
  <c r="T166" i="8"/>
  <c r="T158" i="8"/>
  <c r="T150" i="8"/>
  <c r="T126" i="8"/>
  <c r="T129" i="8"/>
  <c r="T121" i="8"/>
  <c r="T105" i="8"/>
  <c r="T97" i="8"/>
  <c r="T193" i="8"/>
  <c r="T185" i="8"/>
  <c r="T177" i="8"/>
  <c r="T169" i="8"/>
  <c r="T161" i="8"/>
  <c r="T153" i="8"/>
  <c r="T145" i="8"/>
  <c r="T137" i="8"/>
  <c r="T113" i="8"/>
  <c r="T186" i="8"/>
  <c r="T198" i="8"/>
  <c r="T182" i="8"/>
  <c r="T133" i="8"/>
  <c r="T89" i="8"/>
  <c r="T197" i="8"/>
  <c r="T189" i="8"/>
  <c r="T181" i="8"/>
  <c r="T117" i="8"/>
  <c r="T110" i="8"/>
  <c r="T109" i="8"/>
  <c r="T124" i="8"/>
  <c r="T108" i="8"/>
  <c r="T125" i="8"/>
  <c r="T101" i="8"/>
  <c r="T93" i="8"/>
  <c r="T132" i="8"/>
  <c r="T100" i="8"/>
  <c r="T194" i="8"/>
  <c r="T178" i="8"/>
  <c r="T170" i="8"/>
  <c r="T162" i="8"/>
  <c r="T154" i="8"/>
  <c r="T146" i="8"/>
  <c r="T138" i="8"/>
  <c r="T130" i="8"/>
  <c r="T122" i="8"/>
  <c r="T114" i="8"/>
  <c r="T106" i="8"/>
  <c r="T116" i="8"/>
  <c r="T98" i="8"/>
  <c r="T90" i="8"/>
  <c r="T200" i="8"/>
  <c r="T192" i="8"/>
  <c r="T184" i="8"/>
  <c r="T176" i="8"/>
  <c r="T168" i="8"/>
  <c r="T160" i="8"/>
  <c r="T152" i="8"/>
  <c r="T144" i="8"/>
  <c r="T136" i="8"/>
  <c r="T128" i="8"/>
  <c r="T120" i="8"/>
  <c r="T112" i="8"/>
  <c r="T104" i="8"/>
  <c r="T96" i="8"/>
  <c r="T88" i="8"/>
  <c r="T195" i="8"/>
  <c r="T187" i="8"/>
  <c r="T179" i="8"/>
  <c r="T171" i="8"/>
  <c r="T163" i="8"/>
  <c r="T155" i="8"/>
  <c r="T147" i="8"/>
  <c r="T139" i="8"/>
  <c r="T131" i="8"/>
  <c r="T123" i="8"/>
  <c r="T115" i="8"/>
  <c r="T107" i="8"/>
  <c r="T99" i="8"/>
  <c r="T91" i="8"/>
  <c r="T118" i="8"/>
  <c r="T102" i="8"/>
  <c r="T94" i="8"/>
  <c r="T196" i="8"/>
  <c r="T188" i="8"/>
  <c r="T180" i="8"/>
  <c r="T172" i="8"/>
  <c r="T164" i="8"/>
  <c r="T156" i="8"/>
  <c r="T148" i="8"/>
  <c r="T140" i="8"/>
  <c r="T92" i="8"/>
  <c r="T199" i="8"/>
  <c r="T191" i="8"/>
  <c r="T183" i="8"/>
  <c r="T175" i="8"/>
  <c r="T167" i="8"/>
  <c r="T159" i="8"/>
  <c r="T151" i="8"/>
  <c r="T143" i="8"/>
  <c r="T135" i="8"/>
  <c r="T127" i="8"/>
  <c r="T119" i="8"/>
  <c r="T111" i="8"/>
  <c r="T103" i="8"/>
  <c r="T95" i="8"/>
  <c r="T87" i="8"/>
  <c r="R25" i="8"/>
  <c r="S24" i="8"/>
  <c r="C95" i="3"/>
  <c r="C98" i="3"/>
  <c r="C94" i="3"/>
  <c r="C97" i="3"/>
  <c r="C93" i="3"/>
  <c r="C96" i="3"/>
  <c r="C92" i="3"/>
  <c r="C118" i="3"/>
  <c r="C114" i="3"/>
  <c r="C110" i="3"/>
  <c r="C106" i="3"/>
  <c r="C102" i="3"/>
  <c r="C125" i="3"/>
  <c r="C121" i="3"/>
  <c r="C117" i="3"/>
  <c r="C113" i="3"/>
  <c r="C109" i="3"/>
  <c r="C105" i="3"/>
  <c r="C101" i="3"/>
  <c r="C124" i="3"/>
  <c r="C120" i="3"/>
  <c r="C116" i="3"/>
  <c r="C112" i="3"/>
  <c r="C108" i="3"/>
  <c r="C104" i="3"/>
  <c r="C100" i="3"/>
  <c r="C127" i="3"/>
  <c r="C123" i="3"/>
  <c r="C119" i="3"/>
  <c r="C115" i="3"/>
  <c r="C111" i="3"/>
  <c r="C107" i="3"/>
  <c r="C103" i="3"/>
  <c r="C99" i="3"/>
  <c r="C156" i="3"/>
  <c r="C152" i="3"/>
  <c r="C148" i="3"/>
  <c r="C144" i="3"/>
  <c r="C140" i="3"/>
  <c r="C136" i="3"/>
  <c r="C132" i="3"/>
  <c r="C128" i="3"/>
  <c r="C155" i="3"/>
  <c r="C151" i="3"/>
  <c r="C147" i="3"/>
  <c r="C143" i="3"/>
  <c r="C139" i="3"/>
  <c r="C135" i="3"/>
  <c r="C131" i="3"/>
  <c r="C129" i="3"/>
  <c r="C170" i="3"/>
  <c r="C166" i="3"/>
  <c r="C169" i="3"/>
  <c r="C165" i="3"/>
  <c r="C162" i="3"/>
  <c r="C158" i="3"/>
  <c r="C154" i="3"/>
  <c r="C150" i="3"/>
  <c r="C161" i="3"/>
  <c r="C157" i="3"/>
  <c r="C153" i="3"/>
  <c r="C149" i="3"/>
  <c r="C145" i="3"/>
  <c r="C141" i="3"/>
  <c r="C137" i="3"/>
  <c r="C133" i="3"/>
  <c r="C146" i="3"/>
  <c r="C142" i="3"/>
  <c r="C138" i="3"/>
  <c r="C134" i="3"/>
  <c r="C130" i="3"/>
  <c r="C126" i="3"/>
  <c r="C122"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F9" i="3"/>
  <c r="F9" i="8" s="1"/>
  <c r="G9" i="3"/>
  <c r="G9" i="8" s="1"/>
  <c r="H9" i="3"/>
  <c r="H9" i="8" s="1"/>
  <c r="F10" i="3"/>
  <c r="F10" i="8" s="1"/>
  <c r="G10" i="3"/>
  <c r="G10" i="8" s="1"/>
  <c r="H10" i="3"/>
  <c r="H10" i="8" s="1"/>
  <c r="F11" i="3"/>
  <c r="F11" i="8" s="1"/>
  <c r="G11" i="3"/>
  <c r="G11" i="8" s="1"/>
  <c r="H11" i="3"/>
  <c r="H11" i="8" s="1"/>
  <c r="F12" i="3"/>
  <c r="F12" i="8" s="1"/>
  <c r="G12" i="3"/>
  <c r="G12" i="8" s="1"/>
  <c r="H12" i="3"/>
  <c r="H12" i="8" s="1"/>
  <c r="F13" i="3"/>
  <c r="F13" i="8" s="1"/>
  <c r="G13" i="3"/>
  <c r="G13" i="8" s="1"/>
  <c r="H13" i="3"/>
  <c r="H13" i="8" s="1"/>
  <c r="F14" i="3"/>
  <c r="G14" i="3"/>
  <c r="G14" i="8" s="1"/>
  <c r="H14" i="3"/>
  <c r="H14" i="8" s="1"/>
  <c r="F15" i="3"/>
  <c r="F15" i="8" s="1"/>
  <c r="G15" i="3"/>
  <c r="G15" i="8" s="1"/>
  <c r="H15" i="3"/>
  <c r="H15" i="8" s="1"/>
  <c r="F16" i="3"/>
  <c r="F16" i="8" s="1"/>
  <c r="G16" i="3"/>
  <c r="G16" i="8" s="1"/>
  <c r="H16" i="3"/>
  <c r="H16" i="8" s="1"/>
  <c r="F17" i="3"/>
  <c r="F17" i="8" s="1"/>
  <c r="G17" i="3"/>
  <c r="G17" i="8" s="1"/>
  <c r="H17" i="3"/>
  <c r="H17" i="8" s="1"/>
  <c r="F18" i="3"/>
  <c r="F18" i="8" s="1"/>
  <c r="G18" i="3"/>
  <c r="G18" i="8" s="1"/>
  <c r="H18" i="3"/>
  <c r="H18" i="8" s="1"/>
  <c r="F19" i="3"/>
  <c r="F19" i="8" s="1"/>
  <c r="G19" i="3"/>
  <c r="G19" i="8" s="1"/>
  <c r="H19" i="3"/>
  <c r="H19" i="8" s="1"/>
  <c r="F20" i="3"/>
  <c r="F20" i="8" s="1"/>
  <c r="G20" i="3"/>
  <c r="G20" i="8" s="1"/>
  <c r="H20" i="3"/>
  <c r="H20" i="8" s="1"/>
  <c r="F21" i="3"/>
  <c r="F21" i="8" s="1"/>
  <c r="G21" i="3"/>
  <c r="G21" i="8" s="1"/>
  <c r="H21" i="3"/>
  <c r="H21" i="8" s="1"/>
  <c r="F22" i="3"/>
  <c r="F22" i="8" s="1"/>
  <c r="G22" i="3"/>
  <c r="G22" i="8" s="1"/>
  <c r="H22" i="3"/>
  <c r="H22" i="8" s="1"/>
  <c r="F23" i="3"/>
  <c r="F23" i="8" s="1"/>
  <c r="G23" i="3"/>
  <c r="G23" i="8" s="1"/>
  <c r="H23" i="3"/>
  <c r="H23" i="8" s="1"/>
  <c r="F24" i="3"/>
  <c r="F24" i="8" s="1"/>
  <c r="G24" i="3"/>
  <c r="G24" i="8" s="1"/>
  <c r="H24" i="3"/>
  <c r="H24" i="8" s="1"/>
  <c r="F25" i="3"/>
  <c r="F25" i="8" s="1"/>
  <c r="G25" i="3"/>
  <c r="G25" i="8" s="1"/>
  <c r="H25" i="3"/>
  <c r="H25" i="8" s="1"/>
  <c r="F26" i="3"/>
  <c r="F26" i="8" s="1"/>
  <c r="G26" i="3"/>
  <c r="G26" i="8" s="1"/>
  <c r="H26" i="3"/>
  <c r="H26" i="8" s="1"/>
  <c r="F27" i="3"/>
  <c r="F27" i="8" s="1"/>
  <c r="G27" i="3"/>
  <c r="G27" i="8" s="1"/>
  <c r="H27" i="3"/>
  <c r="H27" i="8" s="1"/>
  <c r="F28" i="3"/>
  <c r="F28" i="8" s="1"/>
  <c r="G28" i="3"/>
  <c r="G28" i="8" s="1"/>
  <c r="H28" i="3"/>
  <c r="H28" i="8" s="1"/>
  <c r="F29" i="3"/>
  <c r="F29" i="8" s="1"/>
  <c r="G29" i="3"/>
  <c r="G29" i="8" s="1"/>
  <c r="H29" i="3"/>
  <c r="H29" i="8" s="1"/>
  <c r="F30" i="3"/>
  <c r="F30" i="8" s="1"/>
  <c r="G30" i="3"/>
  <c r="G30" i="8" s="1"/>
  <c r="H30" i="3"/>
  <c r="H30" i="8" s="1"/>
  <c r="F31" i="3"/>
  <c r="F31" i="8" s="1"/>
  <c r="G31" i="3"/>
  <c r="G31" i="8" s="1"/>
  <c r="H31" i="3"/>
  <c r="H31" i="8" s="1"/>
  <c r="F32" i="3"/>
  <c r="F32" i="8" s="1"/>
  <c r="G32" i="3"/>
  <c r="G32" i="8" s="1"/>
  <c r="H32" i="3"/>
  <c r="H32" i="8" s="1"/>
  <c r="F33" i="3"/>
  <c r="F33" i="8" s="1"/>
  <c r="G33" i="3"/>
  <c r="G33" i="8" s="1"/>
  <c r="H33" i="3"/>
  <c r="H33" i="8" s="1"/>
  <c r="F34" i="3"/>
  <c r="F34" i="8" s="1"/>
  <c r="G34" i="3"/>
  <c r="G34" i="8" s="1"/>
  <c r="H34" i="3"/>
  <c r="H34" i="8" s="1"/>
  <c r="F35" i="3"/>
  <c r="F35" i="8" s="1"/>
  <c r="G35" i="3"/>
  <c r="G35" i="8" s="1"/>
  <c r="H35" i="3"/>
  <c r="H35" i="8" s="1"/>
  <c r="F36" i="3"/>
  <c r="F36" i="8" s="1"/>
  <c r="G36" i="3"/>
  <c r="G36" i="8" s="1"/>
  <c r="H36" i="3"/>
  <c r="H36" i="8" s="1"/>
  <c r="F37" i="3"/>
  <c r="F37" i="8" s="1"/>
  <c r="G37" i="3"/>
  <c r="G37" i="8" s="1"/>
  <c r="H37" i="3"/>
  <c r="H37" i="8" s="1"/>
  <c r="F38" i="3"/>
  <c r="F38" i="8" s="1"/>
  <c r="G38" i="3"/>
  <c r="G38" i="8" s="1"/>
  <c r="H38" i="3"/>
  <c r="H38" i="8" s="1"/>
  <c r="F39" i="3"/>
  <c r="F39" i="8" s="1"/>
  <c r="G39" i="3"/>
  <c r="G39" i="8" s="1"/>
  <c r="H39" i="3"/>
  <c r="H39" i="8" s="1"/>
  <c r="F40" i="3"/>
  <c r="F40" i="8" s="1"/>
  <c r="G40" i="3"/>
  <c r="G40" i="8" s="1"/>
  <c r="H40" i="3"/>
  <c r="H40" i="8" s="1"/>
  <c r="F41" i="3"/>
  <c r="F41" i="8" s="1"/>
  <c r="G41" i="3"/>
  <c r="G41" i="8" s="1"/>
  <c r="H41" i="3"/>
  <c r="H41" i="8" s="1"/>
  <c r="F42" i="3"/>
  <c r="F42" i="8" s="1"/>
  <c r="G42" i="3"/>
  <c r="G42" i="8" s="1"/>
  <c r="H42" i="3"/>
  <c r="H42" i="8" s="1"/>
  <c r="F43" i="3"/>
  <c r="F43" i="8" s="1"/>
  <c r="G43" i="3"/>
  <c r="G43" i="8" s="1"/>
  <c r="H43" i="3"/>
  <c r="H43" i="8" s="1"/>
  <c r="F44" i="3"/>
  <c r="F44" i="8" s="1"/>
  <c r="G44" i="3"/>
  <c r="G44" i="8" s="1"/>
  <c r="H44" i="3"/>
  <c r="H44" i="8" s="1"/>
  <c r="F45" i="3"/>
  <c r="F45" i="8" s="1"/>
  <c r="G45" i="3"/>
  <c r="G45" i="8" s="1"/>
  <c r="H45" i="3"/>
  <c r="H45" i="8" s="1"/>
  <c r="F46" i="3"/>
  <c r="F46" i="8" s="1"/>
  <c r="G46" i="3"/>
  <c r="G46" i="8" s="1"/>
  <c r="H46" i="3"/>
  <c r="H46" i="8" s="1"/>
  <c r="F47" i="3"/>
  <c r="F47" i="8" s="1"/>
  <c r="G47" i="3"/>
  <c r="G47" i="8" s="1"/>
  <c r="H47" i="3"/>
  <c r="H47" i="8" s="1"/>
  <c r="F48" i="3"/>
  <c r="F48" i="8" s="1"/>
  <c r="G48" i="3"/>
  <c r="G48" i="8" s="1"/>
  <c r="H48" i="3"/>
  <c r="H48" i="8" s="1"/>
  <c r="F49" i="3"/>
  <c r="F49" i="8" s="1"/>
  <c r="G49" i="3"/>
  <c r="G49" i="8" s="1"/>
  <c r="H49" i="3"/>
  <c r="H49" i="8" s="1"/>
  <c r="F50" i="3"/>
  <c r="F50" i="8" s="1"/>
  <c r="G50" i="3"/>
  <c r="G50" i="8" s="1"/>
  <c r="H50" i="3"/>
  <c r="H50" i="8" s="1"/>
  <c r="F51" i="3"/>
  <c r="F51" i="8" s="1"/>
  <c r="G51" i="3"/>
  <c r="G51" i="8" s="1"/>
  <c r="H51" i="3"/>
  <c r="H51" i="8" s="1"/>
  <c r="F52" i="3"/>
  <c r="F52" i="8" s="1"/>
  <c r="G52" i="3"/>
  <c r="G52" i="8" s="1"/>
  <c r="H52" i="3"/>
  <c r="H52" i="8" s="1"/>
  <c r="F53" i="3"/>
  <c r="F53" i="8" s="1"/>
  <c r="G53" i="3"/>
  <c r="G53" i="8" s="1"/>
  <c r="H53" i="3"/>
  <c r="H53" i="8" s="1"/>
  <c r="F54" i="3"/>
  <c r="F54" i="8" s="1"/>
  <c r="G54" i="3"/>
  <c r="G54" i="8" s="1"/>
  <c r="H54" i="3"/>
  <c r="H54" i="8" s="1"/>
  <c r="F55" i="3"/>
  <c r="F55" i="8" s="1"/>
  <c r="G55" i="3"/>
  <c r="G55" i="8" s="1"/>
  <c r="H55" i="3"/>
  <c r="H55" i="8" s="1"/>
  <c r="F56" i="3"/>
  <c r="F56" i="8" s="1"/>
  <c r="G56" i="3"/>
  <c r="G56" i="8" s="1"/>
  <c r="H56" i="3"/>
  <c r="H56" i="8" s="1"/>
  <c r="F57" i="3"/>
  <c r="F57" i="8" s="1"/>
  <c r="G57" i="3"/>
  <c r="G57" i="8" s="1"/>
  <c r="H57" i="3"/>
  <c r="H57" i="8" s="1"/>
  <c r="F58" i="3"/>
  <c r="F58" i="8" s="1"/>
  <c r="G58" i="3"/>
  <c r="G58" i="8" s="1"/>
  <c r="H58" i="3"/>
  <c r="H58" i="8" s="1"/>
  <c r="F59" i="3"/>
  <c r="F59" i="8" s="1"/>
  <c r="G59" i="3"/>
  <c r="G59" i="8" s="1"/>
  <c r="H59" i="3"/>
  <c r="H59" i="8" s="1"/>
  <c r="F60" i="3"/>
  <c r="F60" i="8" s="1"/>
  <c r="G60" i="3"/>
  <c r="G60" i="8" s="1"/>
  <c r="H60" i="3"/>
  <c r="H60" i="8" s="1"/>
  <c r="F61" i="3"/>
  <c r="F61" i="8" s="1"/>
  <c r="G61" i="3"/>
  <c r="G61" i="8" s="1"/>
  <c r="H61" i="3"/>
  <c r="H61" i="8" s="1"/>
  <c r="F62" i="3"/>
  <c r="F62" i="8" s="1"/>
  <c r="G62" i="3"/>
  <c r="G62" i="8" s="1"/>
  <c r="H62" i="3"/>
  <c r="H62" i="8" s="1"/>
  <c r="F63" i="3"/>
  <c r="F63" i="8" s="1"/>
  <c r="G63" i="3"/>
  <c r="G63" i="8" s="1"/>
  <c r="H63" i="3"/>
  <c r="H63" i="8" s="1"/>
  <c r="F64" i="3"/>
  <c r="F64" i="8" s="1"/>
  <c r="G64" i="3"/>
  <c r="G64" i="8" s="1"/>
  <c r="H64" i="3"/>
  <c r="H64" i="8" s="1"/>
  <c r="F65" i="3"/>
  <c r="F65" i="8" s="1"/>
  <c r="G65" i="3"/>
  <c r="G65" i="8" s="1"/>
  <c r="H65" i="3"/>
  <c r="H65" i="8" s="1"/>
  <c r="F66" i="3"/>
  <c r="F66" i="8" s="1"/>
  <c r="G66" i="3"/>
  <c r="G66" i="8" s="1"/>
  <c r="H66" i="3"/>
  <c r="H66" i="8" s="1"/>
  <c r="F67" i="3"/>
  <c r="F67" i="8" s="1"/>
  <c r="G67" i="3"/>
  <c r="G67" i="8" s="1"/>
  <c r="H67" i="3"/>
  <c r="H67" i="8" s="1"/>
  <c r="F68" i="3"/>
  <c r="F68" i="8" s="1"/>
  <c r="G68" i="3"/>
  <c r="G68" i="8" s="1"/>
  <c r="H68" i="3"/>
  <c r="H68" i="8" s="1"/>
  <c r="F69" i="3"/>
  <c r="F69" i="8" s="1"/>
  <c r="G69" i="3"/>
  <c r="G69" i="8" s="1"/>
  <c r="H69" i="3"/>
  <c r="H69" i="8" s="1"/>
  <c r="F70" i="3"/>
  <c r="F70" i="8" s="1"/>
  <c r="G70" i="3"/>
  <c r="G70" i="8" s="1"/>
  <c r="H70" i="3"/>
  <c r="H70" i="8" s="1"/>
  <c r="F71" i="3"/>
  <c r="F71" i="8" s="1"/>
  <c r="G71" i="3"/>
  <c r="G71" i="8" s="1"/>
  <c r="H71" i="3"/>
  <c r="H71" i="8" s="1"/>
  <c r="F72" i="3"/>
  <c r="F72" i="8" s="1"/>
  <c r="G72" i="3"/>
  <c r="G72" i="8" s="1"/>
  <c r="H72" i="3"/>
  <c r="H72" i="8" s="1"/>
  <c r="F73" i="3"/>
  <c r="F73" i="8" s="1"/>
  <c r="G73" i="3"/>
  <c r="G73" i="8" s="1"/>
  <c r="H73" i="3"/>
  <c r="H73" i="8" s="1"/>
  <c r="F74" i="3"/>
  <c r="F74" i="8" s="1"/>
  <c r="G74" i="3"/>
  <c r="G74" i="8" s="1"/>
  <c r="H74" i="3"/>
  <c r="H74" i="8" s="1"/>
  <c r="F75" i="3"/>
  <c r="F75" i="8" s="1"/>
  <c r="G75" i="3"/>
  <c r="G75" i="8" s="1"/>
  <c r="H75" i="3"/>
  <c r="H75" i="8" s="1"/>
  <c r="F76" i="3"/>
  <c r="F76" i="8" s="1"/>
  <c r="G76" i="3"/>
  <c r="G76" i="8" s="1"/>
  <c r="H76" i="3"/>
  <c r="H76" i="8" s="1"/>
  <c r="F77" i="3"/>
  <c r="F77" i="8" s="1"/>
  <c r="G77" i="3"/>
  <c r="G77" i="8" s="1"/>
  <c r="H77" i="3"/>
  <c r="H77" i="8" s="1"/>
  <c r="F78" i="3"/>
  <c r="F78" i="8" s="1"/>
  <c r="G78" i="3"/>
  <c r="G78" i="8" s="1"/>
  <c r="H78" i="3"/>
  <c r="H78" i="8" s="1"/>
  <c r="F79" i="3"/>
  <c r="F79" i="8" s="1"/>
  <c r="G79" i="3"/>
  <c r="G79" i="8" s="1"/>
  <c r="H79" i="3"/>
  <c r="H79" i="8" s="1"/>
  <c r="F80" i="3"/>
  <c r="F80" i="8" s="1"/>
  <c r="G80" i="3"/>
  <c r="G80" i="8" s="1"/>
  <c r="H80" i="3"/>
  <c r="H80" i="8" s="1"/>
  <c r="F81" i="3"/>
  <c r="F81" i="8" s="1"/>
  <c r="G81" i="3"/>
  <c r="G81" i="8" s="1"/>
  <c r="H81" i="3"/>
  <c r="H81" i="8" s="1"/>
  <c r="F82" i="3"/>
  <c r="F82" i="8" s="1"/>
  <c r="G82" i="3"/>
  <c r="G82" i="8" s="1"/>
  <c r="H82" i="3"/>
  <c r="H82" i="8" s="1"/>
  <c r="F83" i="3"/>
  <c r="F83" i="8" s="1"/>
  <c r="G83" i="3"/>
  <c r="G83" i="8" s="1"/>
  <c r="H83" i="3"/>
  <c r="H83" i="8" s="1"/>
  <c r="F84" i="3"/>
  <c r="F84" i="8" s="1"/>
  <c r="G84" i="3"/>
  <c r="G84" i="8" s="1"/>
  <c r="H84" i="3"/>
  <c r="H84" i="8" s="1"/>
  <c r="F85" i="3"/>
  <c r="F85" i="8" s="1"/>
  <c r="G85" i="3"/>
  <c r="G85" i="8" s="1"/>
  <c r="H85" i="3"/>
  <c r="H85" i="8" s="1"/>
  <c r="F86" i="3"/>
  <c r="F86" i="8" s="1"/>
  <c r="G86" i="3"/>
  <c r="G86" i="8" s="1"/>
  <c r="H86" i="3"/>
  <c r="H86" i="8" s="1"/>
  <c r="E9" i="3"/>
  <c r="E9" i="8" s="1"/>
  <c r="E10" i="3"/>
  <c r="E10" i="8" s="1"/>
  <c r="E11" i="3"/>
  <c r="E11" i="8" s="1"/>
  <c r="E12" i="3"/>
  <c r="E12" i="8" s="1"/>
  <c r="E13" i="3"/>
  <c r="E13" i="8" s="1"/>
  <c r="E14" i="3"/>
  <c r="E14" i="8" s="1"/>
  <c r="E15" i="3"/>
  <c r="E15" i="8" s="1"/>
  <c r="E18" i="3"/>
  <c r="E18" i="8" s="1"/>
  <c r="E19" i="3"/>
  <c r="E19" i="8" s="1"/>
  <c r="E20" i="3"/>
  <c r="E20" i="8" s="1"/>
  <c r="E21" i="3"/>
  <c r="E21" i="8" s="1"/>
  <c r="E22" i="3"/>
  <c r="E22" i="8" s="1"/>
  <c r="E23" i="3"/>
  <c r="E23" i="8" s="1"/>
  <c r="E24" i="3"/>
  <c r="E24" i="8" s="1"/>
  <c r="E25" i="3"/>
  <c r="E25" i="8" s="1"/>
  <c r="E26" i="3"/>
  <c r="E26" i="8" s="1"/>
  <c r="E27" i="3"/>
  <c r="E27" i="8" s="1"/>
  <c r="E28" i="3"/>
  <c r="E28" i="8" s="1"/>
  <c r="E29" i="3"/>
  <c r="E29" i="8" s="1"/>
  <c r="E30" i="3"/>
  <c r="E30" i="8" s="1"/>
  <c r="E31" i="3"/>
  <c r="E31" i="8" s="1"/>
  <c r="E32" i="3"/>
  <c r="E32" i="8" s="1"/>
  <c r="E33" i="3"/>
  <c r="E33" i="8" s="1"/>
  <c r="E34" i="3"/>
  <c r="E34" i="8" s="1"/>
  <c r="E35" i="3"/>
  <c r="E35" i="8" s="1"/>
  <c r="E36" i="3"/>
  <c r="E36" i="8" s="1"/>
  <c r="E37" i="3"/>
  <c r="E37" i="8" s="1"/>
  <c r="E38" i="3"/>
  <c r="E38" i="8" s="1"/>
  <c r="E39" i="3"/>
  <c r="E39" i="8" s="1"/>
  <c r="E40" i="3"/>
  <c r="E40" i="8" s="1"/>
  <c r="E41" i="3"/>
  <c r="E41" i="8" s="1"/>
  <c r="E42" i="3"/>
  <c r="E42" i="8" s="1"/>
  <c r="E43" i="3"/>
  <c r="E43" i="8" s="1"/>
  <c r="E44" i="3"/>
  <c r="E44" i="8" s="1"/>
  <c r="E45" i="3"/>
  <c r="E45" i="8" s="1"/>
  <c r="E46" i="3"/>
  <c r="E46" i="8" s="1"/>
  <c r="E47" i="3"/>
  <c r="E47" i="8" s="1"/>
  <c r="E48" i="3"/>
  <c r="E48" i="8" s="1"/>
  <c r="E49" i="3"/>
  <c r="E49" i="8" s="1"/>
  <c r="E50" i="3"/>
  <c r="E50" i="8" s="1"/>
  <c r="E51" i="3"/>
  <c r="E51" i="8" s="1"/>
  <c r="E52" i="3"/>
  <c r="E52" i="8" s="1"/>
  <c r="E53" i="3"/>
  <c r="E53" i="8" s="1"/>
  <c r="E54" i="3"/>
  <c r="E54" i="8" s="1"/>
  <c r="E55" i="3"/>
  <c r="E55" i="8" s="1"/>
  <c r="E56" i="3"/>
  <c r="E56" i="8" s="1"/>
  <c r="E57" i="3"/>
  <c r="E57" i="8" s="1"/>
  <c r="E58" i="3"/>
  <c r="E58" i="8" s="1"/>
  <c r="E59" i="3"/>
  <c r="E59" i="8" s="1"/>
  <c r="E60" i="3"/>
  <c r="E60" i="8" s="1"/>
  <c r="E61" i="3"/>
  <c r="E61" i="8" s="1"/>
  <c r="E62" i="3"/>
  <c r="E62" i="8" s="1"/>
  <c r="E63" i="3"/>
  <c r="E63" i="8" s="1"/>
  <c r="E64" i="3"/>
  <c r="E64" i="8" s="1"/>
  <c r="E65" i="3"/>
  <c r="E65" i="8" s="1"/>
  <c r="E66" i="3"/>
  <c r="E66" i="8" s="1"/>
  <c r="E67" i="3"/>
  <c r="E67" i="8" s="1"/>
  <c r="E68" i="3"/>
  <c r="E68" i="8" s="1"/>
  <c r="E69" i="3"/>
  <c r="E69" i="8" s="1"/>
  <c r="E70" i="3"/>
  <c r="E70" i="8" s="1"/>
  <c r="E71" i="3"/>
  <c r="E71" i="8" s="1"/>
  <c r="E72" i="3"/>
  <c r="E72" i="8" s="1"/>
  <c r="E73" i="3"/>
  <c r="E73" i="8" s="1"/>
  <c r="E74" i="3"/>
  <c r="E74" i="8" s="1"/>
  <c r="E75" i="3"/>
  <c r="E75" i="8" s="1"/>
  <c r="E76" i="3"/>
  <c r="E76" i="8" s="1"/>
  <c r="E77" i="3"/>
  <c r="E77" i="8" s="1"/>
  <c r="E78" i="3"/>
  <c r="E78" i="8" s="1"/>
  <c r="E79" i="3"/>
  <c r="E79" i="8" s="1"/>
  <c r="E80" i="3"/>
  <c r="E80" i="8" s="1"/>
  <c r="E81" i="3"/>
  <c r="E81" i="8" s="1"/>
  <c r="E82" i="3"/>
  <c r="E82" i="8" s="1"/>
  <c r="E83" i="3"/>
  <c r="E83" i="8" s="1"/>
  <c r="E84" i="3"/>
  <c r="E84" i="8" s="1"/>
  <c r="E85" i="3"/>
  <c r="E85" i="8" s="1"/>
  <c r="E86" i="3"/>
  <c r="E86" i="8" s="1"/>
  <c r="D9" i="8"/>
  <c r="D10" i="8"/>
  <c r="D11" i="8"/>
  <c r="D12" i="3"/>
  <c r="D12" i="8" s="1"/>
  <c r="D13" i="3"/>
  <c r="D13" i="8" s="1"/>
  <c r="D15" i="3"/>
  <c r="D15" i="8" s="1"/>
  <c r="D16" i="3"/>
  <c r="D16" i="8" s="1"/>
  <c r="D17" i="3"/>
  <c r="D17" i="8" s="1"/>
  <c r="D18" i="3"/>
  <c r="D18" i="8" s="1"/>
  <c r="D19" i="3"/>
  <c r="D19" i="8" s="1"/>
  <c r="D20" i="3"/>
  <c r="D20" i="8" s="1"/>
  <c r="D21" i="3"/>
  <c r="D21" i="8" s="1"/>
  <c r="D22" i="3"/>
  <c r="D22" i="8" s="1"/>
  <c r="D23" i="3"/>
  <c r="D23" i="8" s="1"/>
  <c r="D24" i="3"/>
  <c r="D24" i="8" s="1"/>
  <c r="D25" i="3"/>
  <c r="D25" i="8" s="1"/>
  <c r="D26" i="3"/>
  <c r="D26" i="8" s="1"/>
  <c r="D27" i="3"/>
  <c r="D27" i="8" s="1"/>
  <c r="D28" i="3"/>
  <c r="D28" i="8" s="1"/>
  <c r="D29" i="3"/>
  <c r="D29" i="8" s="1"/>
  <c r="D30" i="3"/>
  <c r="D30" i="8" s="1"/>
  <c r="D31" i="3"/>
  <c r="D31" i="8" s="1"/>
  <c r="D32" i="3"/>
  <c r="D32" i="8" s="1"/>
  <c r="D33" i="3"/>
  <c r="D33" i="8" s="1"/>
  <c r="D34" i="3"/>
  <c r="D34" i="8" s="1"/>
  <c r="D35" i="3"/>
  <c r="D35" i="8" s="1"/>
  <c r="D36" i="3"/>
  <c r="D36" i="8" s="1"/>
  <c r="D37" i="3"/>
  <c r="D37" i="8" s="1"/>
  <c r="D38" i="3"/>
  <c r="D38" i="8" s="1"/>
  <c r="D39" i="3"/>
  <c r="D39" i="8" s="1"/>
  <c r="D40" i="3"/>
  <c r="D40" i="8" s="1"/>
  <c r="D41" i="3"/>
  <c r="D41" i="8" s="1"/>
  <c r="D42" i="3"/>
  <c r="D42" i="8" s="1"/>
  <c r="D43" i="3"/>
  <c r="D43" i="8" s="1"/>
  <c r="D44" i="3"/>
  <c r="D44" i="8" s="1"/>
  <c r="D45" i="3"/>
  <c r="D45" i="8" s="1"/>
  <c r="D46" i="3"/>
  <c r="D46" i="8" s="1"/>
  <c r="D47" i="3"/>
  <c r="D47" i="8" s="1"/>
  <c r="D48" i="3"/>
  <c r="D48" i="8" s="1"/>
  <c r="D49" i="3"/>
  <c r="D49" i="8" s="1"/>
  <c r="D50" i="3"/>
  <c r="D50" i="8" s="1"/>
  <c r="D51" i="3"/>
  <c r="D51" i="8" s="1"/>
  <c r="D52" i="3"/>
  <c r="D52" i="8" s="1"/>
  <c r="D53" i="3"/>
  <c r="D53" i="8" s="1"/>
  <c r="D54" i="3"/>
  <c r="D54" i="8" s="1"/>
  <c r="D55" i="3"/>
  <c r="D55" i="8" s="1"/>
  <c r="D56" i="3"/>
  <c r="D56" i="8" s="1"/>
  <c r="D57" i="3"/>
  <c r="D57" i="8" s="1"/>
  <c r="D58" i="3"/>
  <c r="D58" i="8" s="1"/>
  <c r="D59" i="3"/>
  <c r="D59" i="8" s="1"/>
  <c r="D60" i="3"/>
  <c r="D60" i="8" s="1"/>
  <c r="D61" i="3"/>
  <c r="D61" i="8" s="1"/>
  <c r="D62" i="3"/>
  <c r="D62" i="8" s="1"/>
  <c r="D63" i="3"/>
  <c r="D63" i="8" s="1"/>
  <c r="D64" i="3"/>
  <c r="D64" i="8" s="1"/>
  <c r="D65" i="3"/>
  <c r="D65" i="8" s="1"/>
  <c r="D66" i="3"/>
  <c r="D66" i="8" s="1"/>
  <c r="D67" i="3"/>
  <c r="D67" i="8" s="1"/>
  <c r="D68" i="3"/>
  <c r="D68" i="8" s="1"/>
  <c r="D69" i="3"/>
  <c r="D69" i="8" s="1"/>
  <c r="D70" i="3"/>
  <c r="D70" i="8" s="1"/>
  <c r="D71" i="3"/>
  <c r="D71" i="8" s="1"/>
  <c r="D72" i="3"/>
  <c r="D72" i="8" s="1"/>
  <c r="D73" i="3"/>
  <c r="D73" i="8" s="1"/>
  <c r="D74" i="3"/>
  <c r="D74" i="8" s="1"/>
  <c r="D75" i="3"/>
  <c r="D75" i="8" s="1"/>
  <c r="D76" i="3"/>
  <c r="D76" i="8" s="1"/>
  <c r="D77" i="3"/>
  <c r="D77" i="8" s="1"/>
  <c r="D78" i="3"/>
  <c r="D78" i="8" s="1"/>
  <c r="D79" i="3"/>
  <c r="D79" i="8" s="1"/>
  <c r="D80" i="3"/>
  <c r="D80" i="8" s="1"/>
  <c r="D81" i="3"/>
  <c r="D81" i="8" s="1"/>
  <c r="D82" i="3"/>
  <c r="D82" i="8" s="1"/>
  <c r="D83" i="3"/>
  <c r="D83" i="8" s="1"/>
  <c r="D84" i="3"/>
  <c r="D84" i="8" s="1"/>
  <c r="D85" i="3"/>
  <c r="D85" i="8" s="1"/>
  <c r="D86" i="3"/>
  <c r="D86" i="8" s="1"/>
  <c r="F14" i="8" l="1"/>
  <c r="T14" i="8" s="1"/>
  <c r="U14" i="8" s="1"/>
  <c r="T24" i="8"/>
  <c r="T36" i="8"/>
  <c r="T28" i="8"/>
  <c r="T86" i="8"/>
  <c r="T30" i="8"/>
  <c r="T54" i="8"/>
  <c r="T78" i="8"/>
  <c r="T11" i="8"/>
  <c r="T81" i="8"/>
  <c r="T79" i="8"/>
  <c r="T55" i="8"/>
  <c r="T83" i="8"/>
  <c r="T75" i="8"/>
  <c r="T51" i="8"/>
  <c r="T43" i="8"/>
  <c r="T35" i="8"/>
  <c r="T33" i="8"/>
  <c r="T10" i="8"/>
  <c r="T82" i="8"/>
  <c r="T50" i="8"/>
  <c r="T42" i="8"/>
  <c r="T34" i="8"/>
  <c r="T26" i="8"/>
  <c r="T74" i="8"/>
  <c r="T71" i="8"/>
  <c r="T70" i="8"/>
  <c r="T67" i="8"/>
  <c r="T66" i="8"/>
  <c r="T65" i="8"/>
  <c r="T57" i="8"/>
  <c r="T49" i="8"/>
  <c r="T59" i="8"/>
  <c r="T58" i="8"/>
  <c r="T41" i="8"/>
  <c r="T63" i="8"/>
  <c r="T62" i="8"/>
  <c r="T47" i="8"/>
  <c r="T46" i="8"/>
  <c r="T64" i="8"/>
  <c r="T56" i="8"/>
  <c r="T48" i="8"/>
  <c r="T40" i="8"/>
  <c r="T72" i="8"/>
  <c r="T76" i="8"/>
  <c r="T68" i="8"/>
  <c r="T60" i="8"/>
  <c r="T52" i="8"/>
  <c r="T44" i="8"/>
  <c r="T39" i="8"/>
  <c r="T38" i="8"/>
  <c r="T32" i="8"/>
  <c r="T27" i="8"/>
  <c r="T25" i="8"/>
  <c r="T19" i="8"/>
  <c r="T9" i="8"/>
  <c r="U9" i="8" s="1"/>
  <c r="T31" i="8"/>
  <c r="T23" i="8"/>
  <c r="T22" i="8"/>
  <c r="T20" i="8"/>
  <c r="T18" i="8"/>
  <c r="U18" i="8" s="1"/>
  <c r="T17" i="8"/>
  <c r="T16" i="8"/>
  <c r="T15" i="8"/>
  <c r="U15" i="8" s="1"/>
  <c r="T12" i="8"/>
  <c r="T84" i="8"/>
  <c r="T80" i="8"/>
  <c r="T73" i="8"/>
  <c r="T13" i="8"/>
  <c r="T77" i="8"/>
  <c r="T53" i="8"/>
  <c r="T45" i="8"/>
  <c r="T37" i="8"/>
  <c r="T29" i="8"/>
  <c r="T21" i="8"/>
  <c r="T69" i="8"/>
  <c r="T85" i="8"/>
  <c r="T61" i="8"/>
  <c r="R26" i="8"/>
  <c r="S25" i="8"/>
  <c r="C8" i="3"/>
  <c r="U26" i="8" l="1"/>
  <c r="U19" i="8"/>
  <c r="U16" i="8"/>
  <c r="U17" i="8"/>
  <c r="U25" i="8"/>
  <c r="U13" i="8"/>
  <c r="U20" i="8"/>
  <c r="U22" i="8"/>
  <c r="U10" i="8"/>
  <c r="U23" i="8"/>
  <c r="U21" i="8"/>
  <c r="U11" i="8"/>
  <c r="U12" i="8"/>
  <c r="U24" i="8"/>
  <c r="R27" i="8"/>
  <c r="S26" i="8"/>
  <c r="AF9" i="3"/>
  <c r="AF10" i="3"/>
  <c r="AK10" i="3" s="1"/>
  <c r="AF11" i="3"/>
  <c r="AK11" i="3" s="1"/>
  <c r="AF12" i="3"/>
  <c r="AF13" i="3"/>
  <c r="AK13" i="3" s="1"/>
  <c r="AF14" i="3"/>
  <c r="AF15" i="3"/>
  <c r="AK15" i="3" s="1"/>
  <c r="AF16" i="3"/>
  <c r="AF17" i="3"/>
  <c r="AK17" i="3" s="1"/>
  <c r="AF18" i="3"/>
  <c r="AK18" i="3" s="1"/>
  <c r="AF19" i="3"/>
  <c r="AK19" i="3" s="1"/>
  <c r="AF20" i="3"/>
  <c r="AF21" i="3"/>
  <c r="AK21" i="3" s="1"/>
  <c r="AF22" i="3"/>
  <c r="AF23" i="3"/>
  <c r="AK23" i="3" s="1"/>
  <c r="AF24" i="3"/>
  <c r="AF25" i="3"/>
  <c r="AF26" i="3"/>
  <c r="AF27" i="3"/>
  <c r="AK27" i="3" s="1"/>
  <c r="AF28" i="3"/>
  <c r="AF29" i="3"/>
  <c r="AK29" i="3" s="1"/>
  <c r="AF30" i="3"/>
  <c r="AF31" i="3"/>
  <c r="AK31" i="3" s="1"/>
  <c r="AF32" i="3"/>
  <c r="AK32" i="3" s="1"/>
  <c r="AF33" i="3"/>
  <c r="AK33" i="3" s="1"/>
  <c r="AF34" i="3"/>
  <c r="AK34" i="3" s="1"/>
  <c r="AF35" i="3"/>
  <c r="AK35" i="3" s="1"/>
  <c r="AF36" i="3"/>
  <c r="AK36" i="3" s="1"/>
  <c r="AF37" i="3"/>
  <c r="AF38" i="3"/>
  <c r="AK38" i="3" s="1"/>
  <c r="AF39" i="3"/>
  <c r="AK39" i="3" s="1"/>
  <c r="AF40" i="3"/>
  <c r="AF41" i="3"/>
  <c r="AK41" i="3" s="1"/>
  <c r="AF42" i="3"/>
  <c r="AF43" i="3"/>
  <c r="AK43" i="3" s="1"/>
  <c r="AF44" i="3"/>
  <c r="AF45" i="3"/>
  <c r="AK45" i="3" s="1"/>
  <c r="AF46" i="3"/>
  <c r="AK46" i="3" s="1"/>
  <c r="AF47" i="3"/>
  <c r="AK47" i="3" s="1"/>
  <c r="AF48" i="3"/>
  <c r="AF49" i="3"/>
  <c r="AK49" i="3" s="1"/>
  <c r="AF50" i="3"/>
  <c r="AF51" i="3"/>
  <c r="AK51" i="3" s="1"/>
  <c r="AP51" i="3" s="1"/>
  <c r="AF52" i="3"/>
  <c r="AK52" i="3" s="1"/>
  <c r="AP52" i="3" s="1"/>
  <c r="AF53" i="3"/>
  <c r="AK53" i="3" s="1"/>
  <c r="AF54" i="3"/>
  <c r="AK54" i="3" s="1"/>
  <c r="AP54" i="3" s="1"/>
  <c r="AF55" i="3"/>
  <c r="AK55" i="3" s="1"/>
  <c r="AP55" i="3" s="1"/>
  <c r="AF56" i="3"/>
  <c r="AK56" i="3" s="1"/>
  <c r="AP56" i="3" s="1"/>
  <c r="AF57" i="3"/>
  <c r="AK57" i="3" s="1"/>
  <c r="AP57" i="3" s="1"/>
  <c r="AF58" i="3"/>
  <c r="AK58" i="3" s="1"/>
  <c r="AP58" i="3" s="1"/>
  <c r="AF59" i="3"/>
  <c r="AK59" i="3" s="1"/>
  <c r="AF60" i="3"/>
  <c r="AK60" i="3" s="1"/>
  <c r="AP60" i="3" s="1"/>
  <c r="AF61" i="3"/>
  <c r="AK61" i="3" s="1"/>
  <c r="AP61" i="3" s="1"/>
  <c r="AF62" i="3"/>
  <c r="AK62" i="3" s="1"/>
  <c r="AF63" i="3"/>
  <c r="AK63" i="3" s="1"/>
  <c r="AP63" i="3" s="1"/>
  <c r="AF64" i="3"/>
  <c r="AK64" i="3" s="1"/>
  <c r="AP64" i="3" s="1"/>
  <c r="AF65" i="3"/>
  <c r="AK65" i="3" s="1"/>
  <c r="AP65" i="3" s="1"/>
  <c r="AF66" i="3"/>
  <c r="AK66" i="3" s="1"/>
  <c r="AP66" i="3" s="1"/>
  <c r="AF67" i="3"/>
  <c r="AK67" i="3" s="1"/>
  <c r="AP67" i="3" s="1"/>
  <c r="AF68" i="3"/>
  <c r="AK68" i="3" s="1"/>
  <c r="AP68" i="3" s="1"/>
  <c r="AF69" i="3"/>
  <c r="AK69" i="3" s="1"/>
  <c r="AP69" i="3" s="1"/>
  <c r="AF70" i="3"/>
  <c r="AK70" i="3" s="1"/>
  <c r="AP70" i="3" s="1"/>
  <c r="AF71" i="3"/>
  <c r="AK71" i="3" s="1"/>
  <c r="AF72" i="3"/>
  <c r="AK72" i="3" s="1"/>
  <c r="AF73" i="3"/>
  <c r="AK73" i="3" s="1"/>
  <c r="AP73" i="3" s="1"/>
  <c r="AF74" i="3"/>
  <c r="AK74" i="3" s="1"/>
  <c r="AP74" i="3" s="1"/>
  <c r="AF75" i="3"/>
  <c r="AK75" i="3" s="1"/>
  <c r="AP75" i="3" s="1"/>
  <c r="AF76" i="3"/>
  <c r="AK76" i="3" s="1"/>
  <c r="AP76" i="3" s="1"/>
  <c r="AF77" i="3"/>
  <c r="AK77" i="3" s="1"/>
  <c r="AP77" i="3" s="1"/>
  <c r="AF78" i="3"/>
  <c r="AK78" i="3" s="1"/>
  <c r="AP78" i="3" s="1"/>
  <c r="AF79" i="3"/>
  <c r="AK79" i="3" s="1"/>
  <c r="AF80" i="3"/>
  <c r="AK80" i="3" s="1"/>
  <c r="AP80" i="3" s="1"/>
  <c r="AF81" i="3"/>
  <c r="AK81" i="3" s="1"/>
  <c r="AP81" i="3" s="1"/>
  <c r="AF82" i="3"/>
  <c r="AK82" i="3" s="1"/>
  <c r="AP82" i="3" s="1"/>
  <c r="AF83" i="3"/>
  <c r="AK83" i="3" s="1"/>
  <c r="AP83" i="3" s="1"/>
  <c r="AF84" i="3"/>
  <c r="AK84" i="3" s="1"/>
  <c r="AP84" i="3" s="1"/>
  <c r="AF85" i="3"/>
  <c r="AK85" i="3" s="1"/>
  <c r="AP85" i="3" s="1"/>
  <c r="AF86" i="3"/>
  <c r="AK86" i="3" s="1"/>
  <c r="AP86" i="3" s="1"/>
  <c r="AF87" i="3"/>
  <c r="AK87" i="3" s="1"/>
  <c r="AF88" i="3"/>
  <c r="AK88" i="3" s="1"/>
  <c r="AP88" i="3" s="1"/>
  <c r="AF8" i="3"/>
  <c r="AK8" i="3" s="1"/>
  <c r="U27" i="8" l="1"/>
  <c r="R28" i="8"/>
  <c r="S27" i="8"/>
  <c r="AG76" i="3"/>
  <c r="AL76" i="3" s="1"/>
  <c r="AQ76" i="3" s="1"/>
  <c r="AG60" i="3"/>
  <c r="AL60" i="3" s="1"/>
  <c r="AG78" i="3"/>
  <c r="AL78" i="3" s="1"/>
  <c r="AG86" i="3"/>
  <c r="AH86" i="3" s="1"/>
  <c r="AG70" i="3"/>
  <c r="AH70" i="3" s="1"/>
  <c r="AG54" i="3"/>
  <c r="AH54" i="3" s="1"/>
  <c r="AG62" i="3"/>
  <c r="AL62" i="3" s="1"/>
  <c r="AG84" i="3"/>
  <c r="AL84" i="3" s="1"/>
  <c r="AG68" i="3"/>
  <c r="AL68" i="3" s="1"/>
  <c r="AG52" i="3"/>
  <c r="AL52" i="3" s="1"/>
  <c r="AP87" i="3"/>
  <c r="AP79" i="3"/>
  <c r="AP71" i="3"/>
  <c r="AP59" i="3"/>
  <c r="AG81" i="3"/>
  <c r="AG75" i="3"/>
  <c r="AG65" i="3"/>
  <c r="AG59" i="3"/>
  <c r="AP62" i="3"/>
  <c r="AG88" i="3"/>
  <c r="AG85" i="3"/>
  <c r="AG79" i="3"/>
  <c r="AG74" i="3"/>
  <c r="AG72" i="3"/>
  <c r="AG69" i="3"/>
  <c r="AG63" i="3"/>
  <c r="AG58" i="3"/>
  <c r="AG56" i="3"/>
  <c r="AG53" i="3"/>
  <c r="AP53" i="3"/>
  <c r="AG83" i="3"/>
  <c r="AG73" i="3"/>
  <c r="AG67" i="3"/>
  <c r="AG57" i="3"/>
  <c r="AG51" i="3"/>
  <c r="AP72" i="3"/>
  <c r="AG87" i="3"/>
  <c r="AG82" i="3"/>
  <c r="AG80" i="3"/>
  <c r="AG77" i="3"/>
  <c r="AG71" i="3"/>
  <c r="AG66" i="3"/>
  <c r="AG64" i="3"/>
  <c r="AG61" i="3"/>
  <c r="AG55" i="3"/>
  <c r="AG42" i="3"/>
  <c r="AK42" i="3"/>
  <c r="AG30" i="3"/>
  <c r="AL30" i="3" s="1"/>
  <c r="AK30" i="3"/>
  <c r="AG26" i="3"/>
  <c r="AL26" i="3" s="1"/>
  <c r="AK26" i="3"/>
  <c r="AG22" i="3"/>
  <c r="AL22" i="3" s="1"/>
  <c r="AK22" i="3"/>
  <c r="AG37" i="3"/>
  <c r="AL37" i="3" s="1"/>
  <c r="AK37" i="3"/>
  <c r="AG9" i="3"/>
  <c r="AL9" i="3" s="1"/>
  <c r="AK9" i="3"/>
  <c r="AP9" i="3" s="1"/>
  <c r="AG50" i="3"/>
  <c r="AK50" i="3"/>
  <c r="AG14" i="3"/>
  <c r="AL14" i="3" s="1"/>
  <c r="AK14" i="3"/>
  <c r="AG25" i="3"/>
  <c r="AL25" i="3" s="1"/>
  <c r="AK25" i="3"/>
  <c r="AG48" i="3"/>
  <c r="AL48" i="3" s="1"/>
  <c r="AK48" i="3"/>
  <c r="AG44" i="3"/>
  <c r="AK44" i="3"/>
  <c r="AP44" i="3" s="1"/>
  <c r="AG40" i="3"/>
  <c r="AK40" i="3"/>
  <c r="AP40" i="3" s="1"/>
  <c r="AG28" i="3"/>
  <c r="AL28" i="3" s="1"/>
  <c r="AK28" i="3"/>
  <c r="AG24" i="3"/>
  <c r="AL24" i="3" s="1"/>
  <c r="AK24" i="3"/>
  <c r="AP24" i="3" s="1"/>
  <c r="AG20" i="3"/>
  <c r="AL20" i="3" s="1"/>
  <c r="AK20" i="3"/>
  <c r="AP20" i="3" s="1"/>
  <c r="AG16" i="3"/>
  <c r="AL16" i="3" s="1"/>
  <c r="AK16" i="3"/>
  <c r="AP16" i="3" s="1"/>
  <c r="AG12" i="3"/>
  <c r="AL12" i="3" s="1"/>
  <c r="AK12" i="3"/>
  <c r="AP12" i="3" s="1"/>
  <c r="AG46" i="3"/>
  <c r="AG49" i="3"/>
  <c r="AL49" i="3" s="1"/>
  <c r="AG43" i="3"/>
  <c r="AL43" i="3" s="1"/>
  <c r="AG15" i="3"/>
  <c r="AL15" i="3" s="1"/>
  <c r="AQ15" i="3" s="1"/>
  <c r="AG41" i="3"/>
  <c r="AL41" i="3" s="1"/>
  <c r="AG36" i="3"/>
  <c r="AG29" i="3"/>
  <c r="AG8" i="3"/>
  <c r="AL8" i="3" s="1"/>
  <c r="AQ8" i="3" s="1"/>
  <c r="AG21" i="3"/>
  <c r="AL21" i="3" s="1"/>
  <c r="AG32" i="3"/>
  <c r="AL32" i="3" s="1"/>
  <c r="AG31" i="3"/>
  <c r="AG13" i="3"/>
  <c r="AL13" i="3" s="1"/>
  <c r="AG18" i="3"/>
  <c r="AL18" i="3" s="1"/>
  <c r="AG34" i="3"/>
  <c r="AG23" i="3"/>
  <c r="AL23" i="3" s="1"/>
  <c r="AP38" i="3"/>
  <c r="AP46" i="3"/>
  <c r="AP34" i="3"/>
  <c r="AP18" i="3"/>
  <c r="AP45" i="3"/>
  <c r="AP41" i="3"/>
  <c r="AP33" i="3"/>
  <c r="AP29" i="3"/>
  <c r="AP21" i="3"/>
  <c r="AP17" i="3"/>
  <c r="AP13" i="3"/>
  <c r="AP36" i="3"/>
  <c r="AG38" i="3"/>
  <c r="AL38" i="3" s="1"/>
  <c r="AG10" i="3"/>
  <c r="AL10" i="3" s="1"/>
  <c r="AP8" i="3"/>
  <c r="AP49" i="3"/>
  <c r="AP47" i="3"/>
  <c r="AP43" i="3"/>
  <c r="AP39" i="3"/>
  <c r="AP35" i="3"/>
  <c r="AP31" i="3"/>
  <c r="AP27" i="3"/>
  <c r="AP23" i="3"/>
  <c r="AP19" i="3"/>
  <c r="AP15" i="3"/>
  <c r="AP11" i="3"/>
  <c r="AP32" i="3"/>
  <c r="AP10" i="3"/>
  <c r="AG45" i="3"/>
  <c r="AL45" i="3" s="1"/>
  <c r="AG39" i="3"/>
  <c r="AL39" i="3" s="1"/>
  <c r="AG33" i="3"/>
  <c r="AL33" i="3" s="1"/>
  <c r="AG27" i="3"/>
  <c r="AL27" i="3" s="1"/>
  <c r="AG17" i="3"/>
  <c r="AL17" i="3" s="1"/>
  <c r="AG11" i="3"/>
  <c r="AL11" i="3" s="1"/>
  <c r="AG47" i="3"/>
  <c r="AL47" i="3" s="1"/>
  <c r="AG35" i="3"/>
  <c r="AL35" i="3" s="1"/>
  <c r="AG19" i="3"/>
  <c r="AL19" i="3" s="1"/>
  <c r="AH37" i="3" l="1"/>
  <c r="AM37" i="3" s="1"/>
  <c r="AR37" i="3" s="1"/>
  <c r="U28" i="8"/>
  <c r="AH26" i="3"/>
  <c r="AM26" i="3" s="1"/>
  <c r="AR26" i="3" s="1"/>
  <c r="R29" i="8"/>
  <c r="S28" i="8"/>
  <c r="AL70" i="3"/>
  <c r="AQ70" i="3" s="1"/>
  <c r="AH62" i="3"/>
  <c r="AI62" i="3" s="1"/>
  <c r="AN62" i="3" s="1"/>
  <c r="AH76" i="3"/>
  <c r="AM76" i="3" s="1"/>
  <c r="AH20" i="3"/>
  <c r="AM20" i="3" s="1"/>
  <c r="AR20" i="3" s="1"/>
  <c r="AH60" i="3"/>
  <c r="AM60" i="3" s="1"/>
  <c r="AH52" i="3"/>
  <c r="AI52" i="3" s="1"/>
  <c r="AN52" i="3" s="1"/>
  <c r="AL54" i="3"/>
  <c r="AQ60" i="3"/>
  <c r="AH78" i="3"/>
  <c r="AM78" i="3" s="1"/>
  <c r="AR78" i="3" s="1"/>
  <c r="AL86" i="3"/>
  <c r="AQ86" i="3" s="1"/>
  <c r="AH68" i="3"/>
  <c r="AM68" i="3" s="1"/>
  <c r="AR68" i="3" s="1"/>
  <c r="AQ68" i="3"/>
  <c r="AH84" i="3"/>
  <c r="AM84" i="3" s="1"/>
  <c r="AQ84" i="3"/>
  <c r="AQ52" i="3"/>
  <c r="AL64" i="3"/>
  <c r="AH64" i="3"/>
  <c r="AL87" i="3"/>
  <c r="AH87" i="3"/>
  <c r="AL56" i="3"/>
  <c r="AH56" i="3"/>
  <c r="AL79" i="3"/>
  <c r="AH79" i="3"/>
  <c r="AI54" i="3"/>
  <c r="AN54" i="3" s="1"/>
  <c r="AM54" i="3"/>
  <c r="AI70" i="3"/>
  <c r="AN70" i="3" s="1"/>
  <c r="AM70" i="3"/>
  <c r="AI86" i="3"/>
  <c r="AN86" i="3" s="1"/>
  <c r="AM86" i="3"/>
  <c r="AH66" i="3"/>
  <c r="AL66" i="3"/>
  <c r="AL80" i="3"/>
  <c r="AH80" i="3"/>
  <c r="AL51" i="3"/>
  <c r="AH51" i="3"/>
  <c r="AL67" i="3"/>
  <c r="AH67" i="3"/>
  <c r="AL83" i="3"/>
  <c r="AH83" i="3"/>
  <c r="AH58" i="3"/>
  <c r="AL58" i="3"/>
  <c r="AL72" i="3"/>
  <c r="AH72" i="3"/>
  <c r="AH85" i="3"/>
  <c r="AL85" i="3"/>
  <c r="AL59" i="3"/>
  <c r="AH59" i="3"/>
  <c r="AL75" i="3"/>
  <c r="AH75" i="3"/>
  <c r="AL55" i="3"/>
  <c r="AH55" i="3"/>
  <c r="AH82" i="3"/>
  <c r="AL82" i="3"/>
  <c r="AH57" i="3"/>
  <c r="AL57" i="3"/>
  <c r="AH73" i="3"/>
  <c r="AL73" i="3"/>
  <c r="AH74" i="3"/>
  <c r="AL74" i="3"/>
  <c r="AL88" i="3"/>
  <c r="AH88" i="3"/>
  <c r="AH65" i="3"/>
  <c r="AL65" i="3"/>
  <c r="AH81" i="3"/>
  <c r="AL81" i="3"/>
  <c r="AH77" i="3"/>
  <c r="AL77" i="3"/>
  <c r="AH69" i="3"/>
  <c r="AL69" i="3"/>
  <c r="AH61" i="3"/>
  <c r="AL61" i="3"/>
  <c r="AL71" i="3"/>
  <c r="AH71" i="3"/>
  <c r="AQ62" i="3"/>
  <c r="AQ78" i="3"/>
  <c r="AH53" i="3"/>
  <c r="AL53" i="3"/>
  <c r="AL63" i="3"/>
  <c r="AH63" i="3"/>
  <c r="AH12" i="3"/>
  <c r="AM12" i="3" s="1"/>
  <c r="AQ28" i="3"/>
  <c r="AH25" i="3"/>
  <c r="AM25" i="3" s="1"/>
  <c r="AH28" i="3"/>
  <c r="AM28" i="3" s="1"/>
  <c r="AR28" i="3" s="1"/>
  <c r="AP28" i="3"/>
  <c r="AH8" i="3"/>
  <c r="AM8" i="3" s="1"/>
  <c r="AP48" i="3"/>
  <c r="AH14" i="3"/>
  <c r="AM14" i="3" s="1"/>
  <c r="AR14" i="3" s="1"/>
  <c r="AH24" i="3"/>
  <c r="AM24" i="3" s="1"/>
  <c r="AH48" i="3"/>
  <c r="AQ16" i="3"/>
  <c r="AH41" i="3"/>
  <c r="AM41" i="3" s="1"/>
  <c r="AH43" i="3"/>
  <c r="AM43" i="3" s="1"/>
  <c r="AR43" i="3" s="1"/>
  <c r="AH16" i="3"/>
  <c r="AM16" i="3" s="1"/>
  <c r="AR16" i="3" s="1"/>
  <c r="AH22" i="3"/>
  <c r="AM22" i="3" s="1"/>
  <c r="AH9" i="3"/>
  <c r="AM9" i="3" s="1"/>
  <c r="AH30" i="3"/>
  <c r="AM30" i="3" s="1"/>
  <c r="AR30" i="3" s="1"/>
  <c r="AH15" i="3"/>
  <c r="AM15" i="3" s="1"/>
  <c r="AQ20" i="3"/>
  <c r="AQ48" i="3"/>
  <c r="AH31" i="3"/>
  <c r="AM31" i="3" s="1"/>
  <c r="AL31" i="3"/>
  <c r="AQ31" i="3" s="1"/>
  <c r="AH40" i="3"/>
  <c r="AL40" i="3"/>
  <c r="AQ40" i="3" s="1"/>
  <c r="AH34" i="3"/>
  <c r="AM34" i="3" s="1"/>
  <c r="AL34" i="3"/>
  <c r="AQ34" i="3" s="1"/>
  <c r="AH29" i="3"/>
  <c r="AM29" i="3" s="1"/>
  <c r="AL29" i="3"/>
  <c r="AQ29" i="3" s="1"/>
  <c r="AH46" i="3"/>
  <c r="AL46" i="3"/>
  <c r="AH49" i="3"/>
  <c r="AM49" i="3" s="1"/>
  <c r="AR49" i="3" s="1"/>
  <c r="AQ12" i="3"/>
  <c r="AH36" i="3"/>
  <c r="AM36" i="3" s="1"/>
  <c r="AL36" i="3"/>
  <c r="AQ36" i="3" s="1"/>
  <c r="AH44" i="3"/>
  <c r="AL44" i="3"/>
  <c r="AH50" i="3"/>
  <c r="AL50" i="3"/>
  <c r="AH42" i="3"/>
  <c r="AL42" i="3"/>
  <c r="AH21" i="3"/>
  <c r="AM21" i="3" s="1"/>
  <c r="AH18" i="3"/>
  <c r="AI18" i="3" s="1"/>
  <c r="AN18" i="3" s="1"/>
  <c r="AH32" i="3"/>
  <c r="AM32" i="3" s="1"/>
  <c r="AR32" i="3" s="1"/>
  <c r="AH23" i="3"/>
  <c r="AQ9" i="3"/>
  <c r="AH13" i="3"/>
  <c r="AM13" i="3" s="1"/>
  <c r="AQ43" i="3"/>
  <c r="AQ24" i="3"/>
  <c r="AQ23" i="3"/>
  <c r="AQ21" i="3"/>
  <c r="AQ25" i="3"/>
  <c r="AP25" i="3"/>
  <c r="AH27" i="3"/>
  <c r="AM27" i="3" s="1"/>
  <c r="AQ32" i="3"/>
  <c r="AH10" i="3"/>
  <c r="AM10" i="3" s="1"/>
  <c r="AH38" i="3"/>
  <c r="AM38" i="3" s="1"/>
  <c r="AQ13" i="3"/>
  <c r="AQ41" i="3"/>
  <c r="AQ18" i="3"/>
  <c r="AH19" i="3"/>
  <c r="AM19" i="3" s="1"/>
  <c r="AQ37" i="3"/>
  <c r="AP37" i="3"/>
  <c r="AH33" i="3"/>
  <c r="AM33" i="3" s="1"/>
  <c r="AQ14" i="3"/>
  <c r="AP14" i="3"/>
  <c r="AQ26" i="3"/>
  <c r="AP26" i="3"/>
  <c r="AH35" i="3"/>
  <c r="AM35" i="3" s="1"/>
  <c r="AH11" i="3"/>
  <c r="AM11" i="3" s="1"/>
  <c r="AH39" i="3"/>
  <c r="AM39" i="3" s="1"/>
  <c r="AQ22" i="3"/>
  <c r="AP22" i="3"/>
  <c r="AQ49" i="3"/>
  <c r="AP42" i="3"/>
  <c r="AH47" i="3"/>
  <c r="AM47" i="3" s="1"/>
  <c r="AH17" i="3"/>
  <c r="AM17" i="3" s="1"/>
  <c r="AH45" i="3"/>
  <c r="AM45" i="3" s="1"/>
  <c r="AQ30" i="3"/>
  <c r="AP30" i="3"/>
  <c r="AP50" i="3"/>
  <c r="AI26" i="3" l="1"/>
  <c r="AN26" i="3" s="1"/>
  <c r="AS26" i="3" s="1"/>
  <c r="AU26" i="3" s="1"/>
  <c r="AI37" i="3"/>
  <c r="AN37" i="3" s="1"/>
  <c r="AS37" i="3" s="1"/>
  <c r="AU37" i="3" s="1"/>
  <c r="U29" i="8"/>
  <c r="R30" i="8"/>
  <c r="S29" i="8"/>
  <c r="AR70" i="3"/>
  <c r="AS54" i="3"/>
  <c r="AI20" i="3"/>
  <c r="AN20" i="3" s="1"/>
  <c r="AS20" i="3" s="1"/>
  <c r="AU20" i="3" s="1"/>
  <c r="AI76" i="3"/>
  <c r="AN76" i="3" s="1"/>
  <c r="AS76" i="3" s="1"/>
  <c r="AM62" i="3"/>
  <c r="AR62" i="3" s="1"/>
  <c r="AI60" i="3"/>
  <c r="AN60" i="3" s="1"/>
  <c r="AS60" i="3" s="1"/>
  <c r="AI78" i="3"/>
  <c r="AN78" i="3" s="1"/>
  <c r="AS78" i="3" s="1"/>
  <c r="AU78" i="3" s="1"/>
  <c r="AS70" i="3"/>
  <c r="AR76" i="3"/>
  <c r="AR86" i="3"/>
  <c r="AR84" i="3"/>
  <c r="AR60" i="3"/>
  <c r="AR41" i="3"/>
  <c r="AM52" i="3"/>
  <c r="AR54" i="3"/>
  <c r="AQ54" i="3"/>
  <c r="AS86" i="3"/>
  <c r="AI84" i="3"/>
  <c r="AN84" i="3" s="1"/>
  <c r="AS84" i="3" s="1"/>
  <c r="AI68" i="3"/>
  <c r="AN68" i="3" s="1"/>
  <c r="AS68" i="3" s="1"/>
  <c r="AU68" i="3" s="1"/>
  <c r="AI53" i="3"/>
  <c r="AN53" i="3" s="1"/>
  <c r="AM53" i="3"/>
  <c r="AI71" i="3"/>
  <c r="AN71" i="3" s="1"/>
  <c r="AM71" i="3"/>
  <c r="AQ77" i="3"/>
  <c r="AQ88" i="3"/>
  <c r="AI75" i="3"/>
  <c r="AN75" i="3" s="1"/>
  <c r="AM75" i="3"/>
  <c r="AR75" i="3" s="1"/>
  <c r="AQ58" i="3"/>
  <c r="AI67" i="3"/>
  <c r="AN67" i="3" s="1"/>
  <c r="AM67" i="3"/>
  <c r="AR67" i="3" s="1"/>
  <c r="AM80" i="3"/>
  <c r="AR80" i="3" s="1"/>
  <c r="AI80" i="3"/>
  <c r="AN80" i="3" s="1"/>
  <c r="AM56" i="3"/>
  <c r="AR56" i="3" s="1"/>
  <c r="AI56" i="3"/>
  <c r="AN56" i="3" s="1"/>
  <c r="AQ71" i="3"/>
  <c r="AI77" i="3"/>
  <c r="AN77" i="3" s="1"/>
  <c r="AM77" i="3"/>
  <c r="AR77" i="3" s="1"/>
  <c r="AQ65" i="3"/>
  <c r="AQ74" i="3"/>
  <c r="AQ73" i="3"/>
  <c r="AI55" i="3"/>
  <c r="AN55" i="3" s="1"/>
  <c r="AM55" i="3"/>
  <c r="AR55" i="3" s="1"/>
  <c r="AQ75" i="3"/>
  <c r="AI85" i="3"/>
  <c r="AN85" i="3" s="1"/>
  <c r="AM85" i="3"/>
  <c r="AR85" i="3" s="1"/>
  <c r="AI58" i="3"/>
  <c r="AN58" i="3" s="1"/>
  <c r="AM58" i="3"/>
  <c r="AR58" i="3" s="1"/>
  <c r="AQ67" i="3"/>
  <c r="AQ80" i="3"/>
  <c r="AQ56" i="3"/>
  <c r="AQ87" i="3"/>
  <c r="AQ63" i="3"/>
  <c r="AQ61" i="3"/>
  <c r="AI65" i="3"/>
  <c r="AN65" i="3" s="1"/>
  <c r="AM65" i="3"/>
  <c r="AR65" i="3" s="1"/>
  <c r="AI74" i="3"/>
  <c r="AN74" i="3" s="1"/>
  <c r="AM74" i="3"/>
  <c r="AI73" i="3"/>
  <c r="AN73" i="3" s="1"/>
  <c r="AM73" i="3"/>
  <c r="AR73" i="3" s="1"/>
  <c r="AI82" i="3"/>
  <c r="AN82" i="3" s="1"/>
  <c r="AM82" i="3"/>
  <c r="AR82" i="3" s="1"/>
  <c r="AQ55" i="3"/>
  <c r="AI59" i="3"/>
  <c r="AN59" i="3" s="1"/>
  <c r="AM59" i="3"/>
  <c r="AR59" i="3" s="1"/>
  <c r="AM72" i="3"/>
  <c r="AR72" i="3" s="1"/>
  <c r="AI72" i="3"/>
  <c r="AN72" i="3" s="1"/>
  <c r="AI83" i="3"/>
  <c r="AN83" i="3" s="1"/>
  <c r="AM83" i="3"/>
  <c r="AR83" i="3" s="1"/>
  <c r="AI51" i="3"/>
  <c r="AN51" i="3" s="1"/>
  <c r="AM51" i="3"/>
  <c r="AQ66" i="3"/>
  <c r="AI79" i="3"/>
  <c r="AN79" i="3" s="1"/>
  <c r="AM79" i="3"/>
  <c r="AM64" i="3"/>
  <c r="AI64" i="3"/>
  <c r="AN64" i="3" s="1"/>
  <c r="AQ69" i="3"/>
  <c r="AI81" i="3"/>
  <c r="AN81" i="3" s="1"/>
  <c r="AM81" i="3"/>
  <c r="AR81" i="3" s="1"/>
  <c r="AI57" i="3"/>
  <c r="AN57" i="3" s="1"/>
  <c r="AM57" i="3"/>
  <c r="AQ85" i="3"/>
  <c r="AI87" i="3"/>
  <c r="AN87" i="3" s="1"/>
  <c r="AM87" i="3"/>
  <c r="AR87" i="3" s="1"/>
  <c r="AI63" i="3"/>
  <c r="AN63" i="3" s="1"/>
  <c r="AM63" i="3"/>
  <c r="AI69" i="3"/>
  <c r="AN69" i="3" s="1"/>
  <c r="AM69" i="3"/>
  <c r="AQ82" i="3"/>
  <c r="AI12" i="3"/>
  <c r="AN12" i="3" s="1"/>
  <c r="AS12" i="3" s="1"/>
  <c r="AQ53" i="3"/>
  <c r="AI61" i="3"/>
  <c r="AN61" i="3" s="1"/>
  <c r="AM61" i="3"/>
  <c r="AQ81" i="3"/>
  <c r="AM88" i="3"/>
  <c r="AR88" i="3" s="1"/>
  <c r="AI88" i="3"/>
  <c r="AN88" i="3" s="1"/>
  <c r="AQ57" i="3"/>
  <c r="AQ59" i="3"/>
  <c r="AQ72" i="3"/>
  <c r="AQ83" i="3"/>
  <c r="AQ51" i="3"/>
  <c r="AI66" i="3"/>
  <c r="AN66" i="3" s="1"/>
  <c r="AM66" i="3"/>
  <c r="AQ79" i="3"/>
  <c r="AQ64" i="3"/>
  <c r="AI25" i="3"/>
  <c r="AN25" i="3" s="1"/>
  <c r="AS25" i="3" s="1"/>
  <c r="AI28" i="3"/>
  <c r="AN28" i="3" s="1"/>
  <c r="AS28" i="3" s="1"/>
  <c r="AU28" i="3" s="1"/>
  <c r="AI22" i="3"/>
  <c r="AN22" i="3" s="1"/>
  <c r="AS22" i="3" s="1"/>
  <c r="AI13" i="3"/>
  <c r="AN13" i="3" s="1"/>
  <c r="AS13" i="3" s="1"/>
  <c r="AQ42" i="3"/>
  <c r="AI15" i="3"/>
  <c r="AN15" i="3" s="1"/>
  <c r="AS15" i="3" s="1"/>
  <c r="AI14" i="3"/>
  <c r="AN14" i="3" s="1"/>
  <c r="AS14" i="3" s="1"/>
  <c r="AU14" i="3" s="1"/>
  <c r="AI8" i="3"/>
  <c r="AN8" i="3" s="1"/>
  <c r="AS8" i="3" s="1"/>
  <c r="AI16" i="3"/>
  <c r="AN16" i="3" s="1"/>
  <c r="AS16" i="3" s="1"/>
  <c r="AU16" i="3" s="1"/>
  <c r="AQ50" i="3"/>
  <c r="AR29" i="3"/>
  <c r="AM48" i="3"/>
  <c r="AI48" i="3"/>
  <c r="AN48" i="3" s="1"/>
  <c r="AI29" i="3"/>
  <c r="AN29" i="3" s="1"/>
  <c r="AS29" i="3" s="1"/>
  <c r="AI30" i="3"/>
  <c r="AN30" i="3" s="1"/>
  <c r="AS30" i="3" s="1"/>
  <c r="AU30" i="3" s="1"/>
  <c r="AI24" i="3"/>
  <c r="AN24" i="3" s="1"/>
  <c r="AS24" i="3" s="1"/>
  <c r="AI43" i="3"/>
  <c r="AN43" i="3" s="1"/>
  <c r="AS43" i="3" s="1"/>
  <c r="AU43" i="3" s="1"/>
  <c r="AI49" i="3"/>
  <c r="AN49" i="3" s="1"/>
  <c r="AS49" i="3" s="1"/>
  <c r="AU49" i="3" s="1"/>
  <c r="AI9" i="3"/>
  <c r="AN9" i="3" s="1"/>
  <c r="AS9" i="3" s="1"/>
  <c r="AI41" i="3"/>
  <c r="AN41" i="3" s="1"/>
  <c r="AS41" i="3" s="1"/>
  <c r="AM50" i="3"/>
  <c r="AI50" i="3"/>
  <c r="AN50" i="3" s="1"/>
  <c r="AR31" i="3"/>
  <c r="AI21" i="3"/>
  <c r="AN21" i="3" s="1"/>
  <c r="AS21" i="3" s="1"/>
  <c r="AM46" i="3"/>
  <c r="AI46" i="3"/>
  <c r="AN46" i="3" s="1"/>
  <c r="AI23" i="3"/>
  <c r="AN23" i="3" s="1"/>
  <c r="AM23" i="3"/>
  <c r="AR23" i="3" s="1"/>
  <c r="AM42" i="3"/>
  <c r="AR42" i="3" s="1"/>
  <c r="AI42" i="3"/>
  <c r="AN42" i="3" s="1"/>
  <c r="AM44" i="3"/>
  <c r="AR44" i="3" s="1"/>
  <c r="AI44" i="3"/>
  <c r="AN44" i="3" s="1"/>
  <c r="AI32" i="3"/>
  <c r="AN32" i="3" s="1"/>
  <c r="AS32" i="3" s="1"/>
  <c r="AU32" i="3" s="1"/>
  <c r="AI31" i="3"/>
  <c r="AN31" i="3" s="1"/>
  <c r="AS31" i="3" s="1"/>
  <c r="AI36" i="3"/>
  <c r="AN36" i="3" s="1"/>
  <c r="AS36" i="3" s="1"/>
  <c r="AI34" i="3"/>
  <c r="AN34" i="3" s="1"/>
  <c r="AS34" i="3" s="1"/>
  <c r="AQ44" i="3"/>
  <c r="AQ46" i="3"/>
  <c r="AM18" i="3"/>
  <c r="AR18" i="3" s="1"/>
  <c r="AM40" i="3"/>
  <c r="AR40" i="3" s="1"/>
  <c r="AI40" i="3"/>
  <c r="AN40" i="3" s="1"/>
  <c r="AR36" i="3"/>
  <c r="AR22" i="3"/>
  <c r="AR8" i="3"/>
  <c r="AR24" i="3"/>
  <c r="AR15" i="3"/>
  <c r="AR12" i="3"/>
  <c r="AR25" i="3"/>
  <c r="AR21" i="3"/>
  <c r="AR13" i="3"/>
  <c r="AR9" i="3"/>
  <c r="AR34" i="3"/>
  <c r="AI19" i="3"/>
  <c r="AN19" i="3" s="1"/>
  <c r="AS19" i="3" s="1"/>
  <c r="AR19" i="3"/>
  <c r="AR45" i="3"/>
  <c r="AQ45" i="3"/>
  <c r="AQ19" i="3"/>
  <c r="AQ10" i="3"/>
  <c r="AI45" i="3"/>
  <c r="AN45" i="3" s="1"/>
  <c r="AS45" i="3" s="1"/>
  <c r="AQ47" i="3"/>
  <c r="AR47" i="3"/>
  <c r="AQ39" i="3"/>
  <c r="AR39" i="3"/>
  <c r="AQ35" i="3"/>
  <c r="AQ33" i="3"/>
  <c r="AI10" i="3"/>
  <c r="AN10" i="3" s="1"/>
  <c r="AR10" i="3"/>
  <c r="AI27" i="3"/>
  <c r="AN27" i="3" s="1"/>
  <c r="AR27" i="3"/>
  <c r="AI17" i="3"/>
  <c r="AN17" i="3" s="1"/>
  <c r="AS17" i="3" s="1"/>
  <c r="AQ11" i="3"/>
  <c r="AI38" i="3"/>
  <c r="AN38" i="3" s="1"/>
  <c r="AS38" i="3" s="1"/>
  <c r="AI47" i="3"/>
  <c r="AN47" i="3" s="1"/>
  <c r="AS47" i="3" s="1"/>
  <c r="AI39" i="3"/>
  <c r="AN39" i="3" s="1"/>
  <c r="AS39" i="3" s="1"/>
  <c r="AI35" i="3"/>
  <c r="AN35" i="3" s="1"/>
  <c r="AR17" i="3"/>
  <c r="AQ17" i="3"/>
  <c r="AI11" i="3"/>
  <c r="AN11" i="3" s="1"/>
  <c r="AI33" i="3"/>
  <c r="AN33" i="3" s="1"/>
  <c r="AS33" i="3" s="1"/>
  <c r="AQ38" i="3"/>
  <c r="AR38" i="3"/>
  <c r="AQ27" i="3"/>
  <c r="U30" i="8" l="1"/>
  <c r="R31" i="8"/>
  <c r="S30" i="8"/>
  <c r="AU8" i="3"/>
  <c r="R8" i="3" s="1"/>
  <c r="AU70" i="3"/>
  <c r="AS66" i="3"/>
  <c r="AS57" i="3"/>
  <c r="AS55" i="3"/>
  <c r="AU55" i="3" s="1"/>
  <c r="AS79" i="3"/>
  <c r="AS59" i="3"/>
  <c r="AU59" i="3" s="1"/>
  <c r="AS53" i="3"/>
  <c r="AR79" i="3"/>
  <c r="AR53" i="3"/>
  <c r="AS65" i="3"/>
  <c r="AU65" i="3" s="1"/>
  <c r="AS83" i="3"/>
  <c r="AU83" i="3" s="1"/>
  <c r="AS85" i="3"/>
  <c r="AU85" i="3" s="1"/>
  <c r="AS72" i="3"/>
  <c r="AU72" i="3" s="1"/>
  <c r="AS71" i="3"/>
  <c r="AS40" i="3"/>
  <c r="AU40" i="3" s="1"/>
  <c r="AS64" i="3"/>
  <c r="AS51" i="3"/>
  <c r="AS69" i="3"/>
  <c r="AS74" i="3"/>
  <c r="AU84" i="3"/>
  <c r="AS61" i="3"/>
  <c r="AS56" i="3"/>
  <c r="AU56" i="3" s="1"/>
  <c r="AS62" i="3"/>
  <c r="AU62" i="3" s="1"/>
  <c r="AU60" i="3"/>
  <c r="AS46" i="3"/>
  <c r="AR46" i="3"/>
  <c r="AS50" i="3"/>
  <c r="AU76" i="3"/>
  <c r="AU41" i="3"/>
  <c r="AS75" i="3"/>
  <c r="AU75" i="3" s="1"/>
  <c r="AS81" i="3"/>
  <c r="AU81" i="3" s="1"/>
  <c r="AS80" i="3"/>
  <c r="AU80" i="3" s="1"/>
  <c r="AS77" i="3"/>
  <c r="AU77" i="3" s="1"/>
  <c r="AR71" i="3"/>
  <c r="AS42" i="3"/>
  <c r="AU42" i="3" s="1"/>
  <c r="AR51" i="3"/>
  <c r="AS67" i="3"/>
  <c r="AU67" i="3" s="1"/>
  <c r="AR50" i="3"/>
  <c r="AR64" i="3"/>
  <c r="AS63" i="3"/>
  <c r="AR61" i="3"/>
  <c r="AU54" i="3"/>
  <c r="AU86" i="3"/>
  <c r="AS87" i="3"/>
  <c r="AU87" i="3" s="1"/>
  <c r="AR74" i="3"/>
  <c r="AS82" i="3"/>
  <c r="AU82" i="3" s="1"/>
  <c r="AS73" i="3"/>
  <c r="AU73" i="3" s="1"/>
  <c r="AS88" i="3"/>
  <c r="AU88" i="3" s="1"/>
  <c r="AR69" i="3"/>
  <c r="AR63" i="3"/>
  <c r="AR52" i="3"/>
  <c r="AS52" i="3"/>
  <c r="AR48" i="3"/>
  <c r="AS48" i="3"/>
  <c r="AS44" i="3"/>
  <c r="AU44" i="3" s="1"/>
  <c r="AR57" i="3"/>
  <c r="AR66" i="3"/>
  <c r="AS58" i="3"/>
  <c r="AU58" i="3" s="1"/>
  <c r="AU22" i="3"/>
  <c r="AS23" i="3"/>
  <c r="AU23" i="3" s="1"/>
  <c r="AU29" i="3"/>
  <c r="AU15" i="3"/>
  <c r="AU31" i="3"/>
  <c r="AS18" i="3"/>
  <c r="AU18" i="3" s="1"/>
  <c r="AU36" i="3"/>
  <c r="AU24" i="3"/>
  <c r="AU9" i="3"/>
  <c r="AU13" i="3"/>
  <c r="AU34" i="3"/>
  <c r="AS11" i="3"/>
  <c r="AS35" i="3"/>
  <c r="AU21" i="3"/>
  <c r="AU12" i="3"/>
  <c r="AS27" i="3"/>
  <c r="AU27" i="3" s="1"/>
  <c r="AU25" i="3"/>
  <c r="AR11" i="3"/>
  <c r="AR33" i="3"/>
  <c r="AU33" i="3" s="1"/>
  <c r="AR35" i="3"/>
  <c r="AS10" i="3"/>
  <c r="AU10" i="3" s="1"/>
  <c r="AU19" i="3"/>
  <c r="AU38" i="3"/>
  <c r="AU17" i="3"/>
  <c r="AU39" i="3"/>
  <c r="AU47" i="3"/>
  <c r="AU45" i="3"/>
  <c r="U31" i="8" l="1"/>
  <c r="R32" i="8"/>
  <c r="S31" i="8"/>
  <c r="AU61" i="3"/>
  <c r="AU71" i="3"/>
  <c r="AU66" i="3"/>
  <c r="AU57" i="3"/>
  <c r="AU79" i="3"/>
  <c r="AU53" i="3"/>
  <c r="AU74" i="3"/>
  <c r="AU51" i="3"/>
  <c r="AU69" i="3"/>
  <c r="AU46" i="3"/>
  <c r="AU64" i="3"/>
  <c r="AU50" i="3"/>
  <c r="AU63" i="3"/>
  <c r="AU48" i="3"/>
  <c r="AU52" i="3"/>
  <c r="AU35" i="3"/>
  <c r="AU11" i="3"/>
  <c r="V9" i="3"/>
  <c r="V10" i="3"/>
  <c r="V11" i="3"/>
  <c r="V12" i="3"/>
  <c r="V13" i="3"/>
  <c r="V14" i="3"/>
  <c r="V15" i="3"/>
  <c r="V16" i="3"/>
  <c r="V17" i="3"/>
  <c r="V18" i="3"/>
  <c r="V19" i="3"/>
  <c r="V20" i="3"/>
  <c r="V21" i="3"/>
  <c r="V22" i="3"/>
  <c r="V23" i="3"/>
  <c r="V8" i="3"/>
  <c r="U9" i="3"/>
  <c r="U10" i="3"/>
  <c r="U12" i="3"/>
  <c r="U13" i="3"/>
  <c r="U14" i="3"/>
  <c r="U15" i="3"/>
  <c r="U16" i="3"/>
  <c r="U17" i="3"/>
  <c r="U18" i="3"/>
  <c r="U19" i="3"/>
  <c r="U20" i="3"/>
  <c r="U21" i="3"/>
  <c r="U22" i="3"/>
  <c r="U23" i="3"/>
  <c r="X4" i="3" l="1"/>
  <c r="Z4" i="3" s="1"/>
  <c r="Z6" i="3" s="1"/>
  <c r="W4" i="3"/>
  <c r="Y4" i="3" s="1"/>
  <c r="Y6" i="3" s="1"/>
  <c r="U32" i="8"/>
  <c r="R33" i="8"/>
  <c r="U33" i="8" s="1"/>
  <c r="S32" i="8"/>
  <c r="R34" i="8" l="1"/>
  <c r="U34" i="8" s="1"/>
  <c r="S33" i="8"/>
  <c r="AB6" i="3"/>
  <c r="C2" i="3"/>
  <c r="A14" i="1" s="1"/>
  <c r="R35" i="8" l="1"/>
  <c r="S34" i="8"/>
  <c r="G8" i="3"/>
  <c r="G8" i="8" s="1"/>
  <c r="F8" i="3"/>
  <c r="F8" i="8" s="1"/>
  <c r="U35" i="8" l="1"/>
  <c r="S35" i="8"/>
  <c r="O2" i="1" l="1"/>
  <c r="O3" i="1"/>
  <c r="K11" i="3" l="1"/>
  <c r="K11" i="8" s="1"/>
  <c r="K15" i="3"/>
  <c r="K15" i="8" s="1"/>
  <c r="K19" i="3"/>
  <c r="K19" i="8" s="1"/>
  <c r="K23" i="3"/>
  <c r="K23" i="8" s="1"/>
  <c r="K27" i="3"/>
  <c r="K27" i="8" s="1"/>
  <c r="K31" i="3"/>
  <c r="K31" i="8" s="1"/>
  <c r="K35" i="3"/>
  <c r="K35" i="8" s="1"/>
  <c r="K39" i="3"/>
  <c r="K39" i="8" s="1"/>
  <c r="K43" i="3"/>
  <c r="K43" i="8" s="1"/>
  <c r="K47" i="3"/>
  <c r="K47" i="8" s="1"/>
  <c r="K51" i="3"/>
  <c r="K51" i="8" s="1"/>
  <c r="K55" i="3"/>
  <c r="K55" i="8" s="1"/>
  <c r="K59" i="3"/>
  <c r="K59" i="8" s="1"/>
  <c r="K63" i="3"/>
  <c r="K63" i="8" s="1"/>
  <c r="K67" i="3"/>
  <c r="K67" i="8" s="1"/>
  <c r="K71" i="3"/>
  <c r="K71" i="8" s="1"/>
  <c r="K75" i="3"/>
  <c r="K75" i="8" s="1"/>
  <c r="K79" i="3"/>
  <c r="K79" i="8" s="1"/>
  <c r="K83" i="3"/>
  <c r="K83" i="8" s="1"/>
  <c r="K87" i="3"/>
  <c r="K87" i="8" s="1"/>
  <c r="K91" i="3"/>
  <c r="K91" i="8" s="1"/>
  <c r="K95" i="3"/>
  <c r="K95" i="8" s="1"/>
  <c r="K99" i="3"/>
  <c r="K99" i="8" s="1"/>
  <c r="K103" i="3"/>
  <c r="K103" i="8" s="1"/>
  <c r="K107" i="3"/>
  <c r="K107" i="8" s="1"/>
  <c r="K111" i="3"/>
  <c r="K111" i="8" s="1"/>
  <c r="K115" i="3"/>
  <c r="K115" i="8" s="1"/>
  <c r="K119" i="3"/>
  <c r="K119" i="8" s="1"/>
  <c r="K123" i="3"/>
  <c r="K123" i="8" s="1"/>
  <c r="K127" i="3"/>
  <c r="K127" i="8" s="1"/>
  <c r="K131" i="3"/>
  <c r="K131" i="8" s="1"/>
  <c r="K135" i="3"/>
  <c r="K135" i="8" s="1"/>
  <c r="K139" i="3"/>
  <c r="K139" i="8" s="1"/>
  <c r="K143" i="3"/>
  <c r="K143" i="8" s="1"/>
  <c r="K147" i="3"/>
  <c r="K147" i="8" s="1"/>
  <c r="K151" i="3"/>
  <c r="K151" i="8" s="1"/>
  <c r="K155" i="3"/>
  <c r="K155" i="8" s="1"/>
  <c r="K159" i="3"/>
  <c r="K159" i="8" s="1"/>
  <c r="K163" i="3"/>
  <c r="K163" i="8" s="1"/>
  <c r="K167" i="3"/>
  <c r="K167" i="8" s="1"/>
  <c r="K171" i="3"/>
  <c r="K171" i="8" s="1"/>
  <c r="K175" i="3"/>
  <c r="K175" i="8" s="1"/>
  <c r="K179" i="3"/>
  <c r="K179" i="8" s="1"/>
  <c r="K183" i="3"/>
  <c r="K183" i="8" s="1"/>
  <c r="K187" i="3"/>
  <c r="K187" i="8" s="1"/>
  <c r="K191" i="3"/>
  <c r="K191" i="8" s="1"/>
  <c r="K195" i="3"/>
  <c r="K195" i="8" s="1"/>
  <c r="K199" i="3"/>
  <c r="K199" i="8" s="1"/>
  <c r="K203" i="3"/>
  <c r="K207" i="3"/>
  <c r="K211" i="3"/>
  <c r="K215" i="3"/>
  <c r="K219" i="3"/>
  <c r="K223" i="3"/>
  <c r="K227" i="3"/>
  <c r="K231" i="3"/>
  <c r="K235" i="3"/>
  <c r="K239" i="3"/>
  <c r="K243" i="3"/>
  <c r="K247" i="3"/>
  <c r="K251" i="3"/>
  <c r="K255" i="3"/>
  <c r="K259" i="3"/>
  <c r="K263" i="3"/>
  <c r="K267" i="3"/>
  <c r="K9" i="3"/>
  <c r="K9" i="8" s="1"/>
  <c r="K17" i="3"/>
  <c r="K17" i="8" s="1"/>
  <c r="K25" i="3"/>
  <c r="K25" i="8" s="1"/>
  <c r="K33" i="3"/>
  <c r="K33" i="8" s="1"/>
  <c r="K41" i="3"/>
  <c r="K41" i="8" s="1"/>
  <c r="K49" i="3"/>
  <c r="K49" i="8" s="1"/>
  <c r="K53" i="3"/>
  <c r="K53" i="8" s="1"/>
  <c r="K61" i="3"/>
  <c r="K61" i="8" s="1"/>
  <c r="K69" i="3"/>
  <c r="K69" i="8" s="1"/>
  <c r="K77" i="3"/>
  <c r="K77" i="8" s="1"/>
  <c r="K85" i="3"/>
  <c r="K85" i="8" s="1"/>
  <c r="K93" i="3"/>
  <c r="K93" i="8" s="1"/>
  <c r="K101" i="3"/>
  <c r="K101" i="8" s="1"/>
  <c r="K12" i="3"/>
  <c r="K12" i="8" s="1"/>
  <c r="K16" i="3"/>
  <c r="K16" i="8" s="1"/>
  <c r="K20" i="3"/>
  <c r="K20" i="8" s="1"/>
  <c r="K24" i="3"/>
  <c r="K24" i="8" s="1"/>
  <c r="K28" i="3"/>
  <c r="K28" i="8" s="1"/>
  <c r="K32" i="3"/>
  <c r="K32" i="8" s="1"/>
  <c r="K36" i="3"/>
  <c r="K36" i="8" s="1"/>
  <c r="K40" i="3"/>
  <c r="K40" i="8" s="1"/>
  <c r="K44" i="3"/>
  <c r="K44" i="8" s="1"/>
  <c r="K48" i="3"/>
  <c r="K48" i="8" s="1"/>
  <c r="K52" i="3"/>
  <c r="K52" i="8" s="1"/>
  <c r="K56" i="3"/>
  <c r="K56" i="8" s="1"/>
  <c r="K60" i="3"/>
  <c r="K60" i="8" s="1"/>
  <c r="K64" i="3"/>
  <c r="K64" i="8" s="1"/>
  <c r="K68" i="3"/>
  <c r="K68" i="8" s="1"/>
  <c r="K72" i="3"/>
  <c r="K72" i="8" s="1"/>
  <c r="K76" i="3"/>
  <c r="K76" i="8" s="1"/>
  <c r="K80" i="3"/>
  <c r="K80" i="8" s="1"/>
  <c r="K84" i="3"/>
  <c r="K84" i="8" s="1"/>
  <c r="K88" i="3"/>
  <c r="K88" i="8" s="1"/>
  <c r="K92" i="3"/>
  <c r="K92" i="8" s="1"/>
  <c r="K96" i="3"/>
  <c r="K96" i="8" s="1"/>
  <c r="K100" i="3"/>
  <c r="K100" i="8" s="1"/>
  <c r="K104" i="3"/>
  <c r="K104" i="8" s="1"/>
  <c r="K108" i="3"/>
  <c r="K108" i="8" s="1"/>
  <c r="K112" i="3"/>
  <c r="K112" i="8" s="1"/>
  <c r="K116" i="3"/>
  <c r="K116" i="8" s="1"/>
  <c r="K120" i="3"/>
  <c r="K120" i="8" s="1"/>
  <c r="K124" i="3"/>
  <c r="K124" i="8" s="1"/>
  <c r="K128" i="3"/>
  <c r="K128" i="8" s="1"/>
  <c r="K132" i="3"/>
  <c r="K132" i="8" s="1"/>
  <c r="K136" i="3"/>
  <c r="K136" i="8" s="1"/>
  <c r="K140" i="3"/>
  <c r="K140" i="8" s="1"/>
  <c r="K144" i="3"/>
  <c r="K144" i="8" s="1"/>
  <c r="K148" i="3"/>
  <c r="K148" i="8" s="1"/>
  <c r="K152" i="3"/>
  <c r="K152" i="8" s="1"/>
  <c r="K156" i="3"/>
  <c r="K156" i="8" s="1"/>
  <c r="K160" i="3"/>
  <c r="K160" i="8" s="1"/>
  <c r="K164" i="3"/>
  <c r="K164" i="8" s="1"/>
  <c r="K168" i="3"/>
  <c r="K168" i="8" s="1"/>
  <c r="K172" i="3"/>
  <c r="K172" i="8" s="1"/>
  <c r="K176" i="3"/>
  <c r="K176" i="8" s="1"/>
  <c r="K180" i="3"/>
  <c r="K180" i="8" s="1"/>
  <c r="K184" i="3"/>
  <c r="K184" i="8" s="1"/>
  <c r="K188" i="3"/>
  <c r="K188" i="8" s="1"/>
  <c r="K192" i="3"/>
  <c r="K192" i="8" s="1"/>
  <c r="K196" i="3"/>
  <c r="K196" i="8" s="1"/>
  <c r="K200" i="3"/>
  <c r="K200" i="8" s="1"/>
  <c r="K204" i="3"/>
  <c r="K208" i="3"/>
  <c r="K212" i="3"/>
  <c r="K216" i="3"/>
  <c r="K220" i="3"/>
  <c r="K224" i="3"/>
  <c r="K228" i="3"/>
  <c r="K232" i="3"/>
  <c r="K236" i="3"/>
  <c r="K240" i="3"/>
  <c r="K244" i="3"/>
  <c r="K248" i="3"/>
  <c r="K252" i="3"/>
  <c r="K256" i="3"/>
  <c r="K260" i="3"/>
  <c r="K264" i="3"/>
  <c r="K268" i="3"/>
  <c r="K13" i="3"/>
  <c r="K13" i="8" s="1"/>
  <c r="K21" i="3"/>
  <c r="K21" i="8" s="1"/>
  <c r="K29" i="3"/>
  <c r="K29" i="8" s="1"/>
  <c r="K37" i="3"/>
  <c r="K37" i="8" s="1"/>
  <c r="K45" i="3"/>
  <c r="K45" i="8" s="1"/>
  <c r="K57" i="3"/>
  <c r="K57" i="8" s="1"/>
  <c r="K65" i="3"/>
  <c r="K65" i="8" s="1"/>
  <c r="K73" i="3"/>
  <c r="K73" i="8" s="1"/>
  <c r="K81" i="3"/>
  <c r="K81" i="8" s="1"/>
  <c r="K89" i="3"/>
  <c r="K89" i="8" s="1"/>
  <c r="K97" i="3"/>
  <c r="K97" i="8" s="1"/>
  <c r="K105" i="3"/>
  <c r="K105" i="8" s="1"/>
  <c r="K10" i="3"/>
  <c r="K10" i="8" s="1"/>
  <c r="K26" i="3"/>
  <c r="K26" i="8" s="1"/>
  <c r="K42" i="3"/>
  <c r="K42" i="8" s="1"/>
  <c r="K58" i="3"/>
  <c r="K58" i="8" s="1"/>
  <c r="K74" i="3"/>
  <c r="K74" i="8" s="1"/>
  <c r="K90" i="3"/>
  <c r="K90" i="8" s="1"/>
  <c r="K106" i="3"/>
  <c r="K106" i="8" s="1"/>
  <c r="K114" i="3"/>
  <c r="K114" i="8" s="1"/>
  <c r="K122" i="3"/>
  <c r="K122" i="8" s="1"/>
  <c r="K130" i="3"/>
  <c r="K130" i="8" s="1"/>
  <c r="K138" i="3"/>
  <c r="K138" i="8" s="1"/>
  <c r="K146" i="3"/>
  <c r="K146" i="8" s="1"/>
  <c r="K154" i="3"/>
  <c r="K154" i="8" s="1"/>
  <c r="K162" i="3"/>
  <c r="K162" i="8" s="1"/>
  <c r="K170" i="3"/>
  <c r="K170" i="8" s="1"/>
  <c r="K178" i="3"/>
  <c r="K178" i="8" s="1"/>
  <c r="K186" i="3"/>
  <c r="K186" i="8" s="1"/>
  <c r="K194" i="3"/>
  <c r="K194" i="8" s="1"/>
  <c r="K202" i="3"/>
  <c r="K210" i="3"/>
  <c r="K218" i="3"/>
  <c r="K226" i="3"/>
  <c r="K234" i="3"/>
  <c r="K242" i="3"/>
  <c r="K250" i="3"/>
  <c r="K258" i="3"/>
  <c r="K266" i="3"/>
  <c r="K205" i="3"/>
  <c r="K221" i="3"/>
  <c r="K229" i="3"/>
  <c r="K245" i="3"/>
  <c r="K253" i="3"/>
  <c r="K8" i="3"/>
  <c r="K8" i="8" s="1"/>
  <c r="K34" i="3"/>
  <c r="K34" i="8" s="1"/>
  <c r="K66" i="3"/>
  <c r="K66" i="8" s="1"/>
  <c r="K98" i="3"/>
  <c r="K98" i="8" s="1"/>
  <c r="K118" i="3"/>
  <c r="K118" i="8" s="1"/>
  <c r="K134" i="3"/>
  <c r="K134" i="8" s="1"/>
  <c r="K150" i="3"/>
  <c r="K150" i="8" s="1"/>
  <c r="K174" i="3"/>
  <c r="K174" i="8" s="1"/>
  <c r="K190" i="3"/>
  <c r="K190" i="8" s="1"/>
  <c r="K198" i="3"/>
  <c r="K198" i="8" s="1"/>
  <c r="K214" i="3"/>
  <c r="K230" i="3"/>
  <c r="K246" i="3"/>
  <c r="K262" i="3"/>
  <c r="K22" i="3"/>
  <c r="K22" i="8" s="1"/>
  <c r="K54" i="3"/>
  <c r="K54" i="8" s="1"/>
  <c r="K70" i="3"/>
  <c r="K70" i="8" s="1"/>
  <c r="K102" i="3"/>
  <c r="K102" i="8" s="1"/>
  <c r="K129" i="3"/>
  <c r="K129" i="8" s="1"/>
  <c r="K145" i="3"/>
  <c r="K145" i="8" s="1"/>
  <c r="K161" i="3"/>
  <c r="K161" i="8" s="1"/>
  <c r="K169" i="3"/>
  <c r="K169" i="8" s="1"/>
  <c r="K185" i="3"/>
  <c r="K185" i="8" s="1"/>
  <c r="K201" i="3"/>
  <c r="K225" i="3"/>
  <c r="K241" i="3"/>
  <c r="K257" i="3"/>
  <c r="K14" i="3"/>
  <c r="K14" i="8" s="1"/>
  <c r="K30" i="3"/>
  <c r="K30" i="8" s="1"/>
  <c r="K46" i="3"/>
  <c r="K46" i="8" s="1"/>
  <c r="K62" i="3"/>
  <c r="K62" i="8" s="1"/>
  <c r="K78" i="3"/>
  <c r="K78" i="8" s="1"/>
  <c r="K94" i="3"/>
  <c r="K94" i="8" s="1"/>
  <c r="K109" i="3"/>
  <c r="K109" i="8" s="1"/>
  <c r="K117" i="3"/>
  <c r="K117" i="8" s="1"/>
  <c r="K125" i="3"/>
  <c r="K125" i="8" s="1"/>
  <c r="K133" i="3"/>
  <c r="K133" i="8" s="1"/>
  <c r="K141" i="3"/>
  <c r="K141" i="8" s="1"/>
  <c r="K149" i="3"/>
  <c r="K149" i="8" s="1"/>
  <c r="K157" i="3"/>
  <c r="K157" i="8" s="1"/>
  <c r="K165" i="3"/>
  <c r="K165" i="8" s="1"/>
  <c r="K173" i="3"/>
  <c r="K173" i="8" s="1"/>
  <c r="K181" i="3"/>
  <c r="K181" i="8" s="1"/>
  <c r="K189" i="3"/>
  <c r="K189" i="8" s="1"/>
  <c r="K197" i="3"/>
  <c r="K197" i="8" s="1"/>
  <c r="K213" i="3"/>
  <c r="K237" i="3"/>
  <c r="K261" i="3"/>
  <c r="K18" i="3"/>
  <c r="K18" i="8" s="1"/>
  <c r="K50" i="3"/>
  <c r="K50" i="8" s="1"/>
  <c r="K82" i="3"/>
  <c r="K82" i="8" s="1"/>
  <c r="K110" i="3"/>
  <c r="K110" i="8" s="1"/>
  <c r="K126" i="3"/>
  <c r="K126" i="8" s="1"/>
  <c r="K142" i="3"/>
  <c r="K142" i="8" s="1"/>
  <c r="K158" i="3"/>
  <c r="K158" i="8" s="1"/>
  <c r="K166" i="3"/>
  <c r="K166" i="8" s="1"/>
  <c r="K182" i="3"/>
  <c r="K182" i="8" s="1"/>
  <c r="K206" i="3"/>
  <c r="K222" i="3"/>
  <c r="K238" i="3"/>
  <c r="K254" i="3"/>
  <c r="K38" i="3"/>
  <c r="K38" i="8" s="1"/>
  <c r="K86" i="3"/>
  <c r="K86" i="8" s="1"/>
  <c r="K113" i="3"/>
  <c r="K113" i="8" s="1"/>
  <c r="K121" i="3"/>
  <c r="K121" i="8" s="1"/>
  <c r="K137" i="3"/>
  <c r="K137" i="8" s="1"/>
  <c r="K153" i="3"/>
  <c r="K153" i="8" s="1"/>
  <c r="K177" i="3"/>
  <c r="K177" i="8" s="1"/>
  <c r="K193" i="3"/>
  <c r="K193" i="8" s="1"/>
  <c r="K209" i="3"/>
  <c r="K217" i="3"/>
  <c r="K233" i="3"/>
  <c r="K249" i="3"/>
  <c r="K265" i="3"/>
  <c r="F20" i="1"/>
  <c r="J20" i="1" s="1"/>
  <c r="F21" i="1"/>
  <c r="F22" i="1"/>
  <c r="F23" i="1"/>
  <c r="F24" i="1"/>
  <c r="F25" i="1"/>
  <c r="F26" i="1"/>
  <c r="F27" i="1"/>
  <c r="F28" i="1"/>
  <c r="F29" i="1"/>
  <c r="F30" i="1"/>
  <c r="F31" i="1"/>
  <c r="F32" i="1"/>
  <c r="F33" i="1"/>
  <c r="F36" i="1"/>
  <c r="F37" i="1"/>
  <c r="F38" i="1"/>
  <c r="F39" i="1"/>
  <c r="F40" i="1"/>
  <c r="F41" i="1"/>
  <c r="F42" i="1"/>
  <c r="F43" i="1"/>
  <c r="F44" i="1"/>
  <c r="F45" i="1"/>
  <c r="F46" i="1"/>
  <c r="F47" i="1"/>
  <c r="F48" i="1"/>
  <c r="F49" i="1"/>
  <c r="F50" i="1"/>
  <c r="F51" i="1"/>
  <c r="F52" i="1"/>
  <c r="F53" i="1"/>
  <c r="F54" i="1"/>
  <c r="J54" i="1" s="1"/>
  <c r="F55" i="1"/>
  <c r="O259" i="3"/>
  <c r="O255" i="3"/>
  <c r="O253" i="3"/>
  <c r="O252" i="3"/>
  <c r="O265" i="3"/>
  <c r="O260" i="3"/>
  <c r="O257" i="3"/>
  <c r="O262" i="3"/>
  <c r="O256" i="3"/>
  <c r="O266" i="3"/>
  <c r="O261" i="3"/>
  <c r="O267" i="3"/>
  <c r="O251" i="3"/>
  <c r="O264" i="3"/>
  <c r="O268" i="3"/>
  <c r="O258" i="3"/>
  <c r="I256" i="3" l="1"/>
  <c r="I263" i="3"/>
  <c r="I253" i="3"/>
  <c r="I252" i="3"/>
  <c r="I259" i="3"/>
  <c r="I257" i="3"/>
  <c r="I266" i="3"/>
  <c r="I264" i="3"/>
  <c r="I255" i="3"/>
  <c r="I254" i="3"/>
  <c r="I261" i="3"/>
  <c r="I268" i="3"/>
  <c r="I265" i="3"/>
  <c r="I262" i="3"/>
  <c r="I258" i="3"/>
  <c r="I260" i="3"/>
  <c r="I267" i="3"/>
  <c r="I251" i="3"/>
  <c r="I249" i="3"/>
  <c r="I182" i="3"/>
  <c r="I182" i="8" s="1"/>
  <c r="I161" i="3"/>
  <c r="I161" i="8" s="1"/>
  <c r="I190" i="3"/>
  <c r="I190" i="8" s="1"/>
  <c r="I218" i="3"/>
  <c r="I240" i="3"/>
  <c r="I208" i="3"/>
  <c r="I160" i="3"/>
  <c r="I160" i="8" s="1"/>
  <c r="I247" i="3"/>
  <c r="I215" i="3"/>
  <c r="I183" i="3"/>
  <c r="I183" i="8" s="1"/>
  <c r="I233" i="3"/>
  <c r="I177" i="3"/>
  <c r="I177" i="8" s="1"/>
  <c r="I238" i="3"/>
  <c r="I166" i="3"/>
  <c r="I166" i="8" s="1"/>
  <c r="I189" i="3"/>
  <c r="I189" i="8" s="1"/>
  <c r="I157" i="3"/>
  <c r="I157" i="8" s="1"/>
  <c r="I201" i="3"/>
  <c r="I230" i="3"/>
  <c r="I174" i="3"/>
  <c r="I174" i="8" s="1"/>
  <c r="I205" i="3"/>
  <c r="I242" i="3"/>
  <c r="I210" i="3"/>
  <c r="I178" i="3"/>
  <c r="I178" i="8" s="1"/>
  <c r="I236" i="3"/>
  <c r="I220" i="3"/>
  <c r="I204" i="3"/>
  <c r="I188" i="3"/>
  <c r="I188" i="8" s="1"/>
  <c r="I172" i="3"/>
  <c r="I172" i="8" s="1"/>
  <c r="I156" i="3"/>
  <c r="I156" i="8" s="1"/>
  <c r="I243" i="3"/>
  <c r="I227" i="3"/>
  <c r="I211" i="3"/>
  <c r="I195" i="3"/>
  <c r="I195" i="8" s="1"/>
  <c r="I179" i="3"/>
  <c r="I179" i="8" s="1"/>
  <c r="I163" i="3"/>
  <c r="I163" i="8" s="1"/>
  <c r="I193" i="3"/>
  <c r="I193" i="8" s="1"/>
  <c r="I197" i="3"/>
  <c r="I197" i="8" s="1"/>
  <c r="I221" i="3"/>
  <c r="I186" i="3"/>
  <c r="I186" i="8" s="1"/>
  <c r="I192" i="3"/>
  <c r="I192" i="8" s="1"/>
  <c r="I222" i="3"/>
  <c r="I181" i="3"/>
  <c r="I181" i="8" s="1"/>
  <c r="I185" i="3"/>
  <c r="I185" i="8" s="1"/>
  <c r="I214" i="3"/>
  <c r="I245" i="3"/>
  <c r="I234" i="3"/>
  <c r="I202" i="3"/>
  <c r="I170" i="3"/>
  <c r="I170" i="8" s="1"/>
  <c r="I248" i="3"/>
  <c r="I232" i="3"/>
  <c r="I216" i="3"/>
  <c r="I200" i="3"/>
  <c r="I200" i="8" s="1"/>
  <c r="I184" i="3"/>
  <c r="I184" i="8" s="1"/>
  <c r="I168" i="3"/>
  <c r="I168" i="8" s="1"/>
  <c r="I239" i="3"/>
  <c r="I223" i="3"/>
  <c r="I207" i="3"/>
  <c r="I191" i="3"/>
  <c r="I191" i="8" s="1"/>
  <c r="I175" i="3"/>
  <c r="I175" i="8" s="1"/>
  <c r="I159" i="3"/>
  <c r="I159" i="8" s="1"/>
  <c r="I165" i="3"/>
  <c r="I165" i="8" s="1"/>
  <c r="I225" i="3"/>
  <c r="I246" i="3"/>
  <c r="I250" i="3"/>
  <c r="I224" i="3"/>
  <c r="I176" i="3"/>
  <c r="I176" i="8" s="1"/>
  <c r="I231" i="3"/>
  <c r="I199" i="3"/>
  <c r="I199" i="8" s="1"/>
  <c r="I167" i="3"/>
  <c r="I167" i="8" s="1"/>
  <c r="I217" i="3"/>
  <c r="I158" i="3"/>
  <c r="I158" i="8" s="1"/>
  <c r="I237" i="3"/>
  <c r="I209" i="3"/>
  <c r="I206" i="3"/>
  <c r="I213" i="3"/>
  <c r="I173" i="3"/>
  <c r="I173" i="8" s="1"/>
  <c r="I241" i="3"/>
  <c r="I169" i="3"/>
  <c r="I169" i="8" s="1"/>
  <c r="I198" i="3"/>
  <c r="I198" i="8" s="1"/>
  <c r="I229" i="3"/>
  <c r="I226" i="3"/>
  <c r="I194" i="3"/>
  <c r="I194" i="8" s="1"/>
  <c r="I162" i="3"/>
  <c r="I162" i="8" s="1"/>
  <c r="I244" i="3"/>
  <c r="I228" i="3"/>
  <c r="I212" i="3"/>
  <c r="I196" i="3"/>
  <c r="I196" i="8" s="1"/>
  <c r="I180" i="3"/>
  <c r="I180" i="8" s="1"/>
  <c r="I164" i="3"/>
  <c r="I164" i="8" s="1"/>
  <c r="I235" i="3"/>
  <c r="I219" i="3"/>
  <c r="I203" i="3"/>
  <c r="I187" i="3"/>
  <c r="I187" i="8" s="1"/>
  <c r="I171" i="3"/>
  <c r="I171" i="8" s="1"/>
  <c r="I155" i="3"/>
  <c r="I155" i="8" s="1"/>
  <c r="I154" i="3"/>
  <c r="I154" i="8" s="1"/>
  <c r="I153" i="3"/>
  <c r="I153" i="8" s="1"/>
  <c r="I152" i="3"/>
  <c r="I152" i="8" s="1"/>
  <c r="I149" i="3"/>
  <c r="I149" i="8" s="1"/>
  <c r="I148" i="3"/>
  <c r="I148" i="8" s="1"/>
  <c r="I151" i="3"/>
  <c r="I151" i="8" s="1"/>
  <c r="I150" i="3"/>
  <c r="I150" i="8" s="1"/>
  <c r="I144" i="3"/>
  <c r="I144" i="8" s="1"/>
  <c r="I143" i="3"/>
  <c r="I143" i="8" s="1"/>
  <c r="I140" i="3"/>
  <c r="I140" i="8" s="1"/>
  <c r="I145" i="3"/>
  <c r="I145" i="8" s="1"/>
  <c r="I147" i="3"/>
  <c r="I147" i="8" s="1"/>
  <c r="I141" i="3"/>
  <c r="I141" i="8" s="1"/>
  <c r="I142" i="3"/>
  <c r="I142" i="8" s="1"/>
  <c r="I146" i="3"/>
  <c r="I146" i="8" s="1"/>
  <c r="I133" i="3"/>
  <c r="I133" i="8" s="1"/>
  <c r="I132" i="3"/>
  <c r="I132" i="8" s="1"/>
  <c r="I134" i="3"/>
  <c r="I134" i="8" s="1"/>
  <c r="I135" i="3"/>
  <c r="I135" i="8" s="1"/>
  <c r="I139" i="3"/>
  <c r="I139" i="8" s="1"/>
  <c r="I137" i="3"/>
  <c r="I137" i="8" s="1"/>
  <c r="I136" i="3"/>
  <c r="I136" i="8" s="1"/>
  <c r="I138" i="3"/>
  <c r="I138" i="8" s="1"/>
  <c r="I98" i="3"/>
  <c r="I84" i="3"/>
  <c r="I87" i="3"/>
  <c r="I100" i="3"/>
  <c r="I83" i="3"/>
  <c r="I89" i="3"/>
  <c r="I88" i="3"/>
  <c r="I90" i="3"/>
  <c r="O263" i="3"/>
  <c r="I82" i="3"/>
  <c r="I99" i="3"/>
  <c r="I91" i="3"/>
  <c r="I93" i="3"/>
  <c r="I92" i="3"/>
  <c r="I95" i="3"/>
  <c r="I85" i="3"/>
  <c r="I96" i="3"/>
  <c r="I86" i="3"/>
  <c r="I94" i="3"/>
  <c r="I97" i="3"/>
  <c r="O254" i="3"/>
  <c r="I84" i="8" l="1"/>
  <c r="I82" i="8"/>
  <c r="I86" i="8"/>
  <c r="I90" i="8"/>
  <c r="I99" i="8"/>
  <c r="I92" i="8"/>
  <c r="I94" i="8"/>
  <c r="I97" i="8"/>
  <c r="I98" i="8"/>
  <c r="I85" i="8"/>
  <c r="I96" i="8"/>
  <c r="I83" i="8"/>
  <c r="I88" i="8"/>
  <c r="I89" i="8"/>
  <c r="I95" i="8"/>
  <c r="I100" i="8"/>
  <c r="I93" i="8"/>
  <c r="I91" i="8"/>
  <c r="I87" i="8"/>
  <c r="P130" i="3"/>
  <c r="P130" i="8" s="1"/>
  <c r="P103" i="3"/>
  <c r="P103" i="8" s="1"/>
  <c r="P254" i="3"/>
  <c r="P209" i="3"/>
  <c r="P145" i="3"/>
  <c r="P145" i="8" s="1"/>
  <c r="P244" i="3"/>
  <c r="P132" i="3"/>
  <c r="P132" i="8" s="1"/>
  <c r="P242" i="3"/>
  <c r="P127" i="3"/>
  <c r="P127" i="8" s="1"/>
  <c r="P214" i="3"/>
  <c r="P189" i="3"/>
  <c r="P189" i="8" s="1"/>
  <c r="P93" i="3"/>
  <c r="P93" i="8" s="1"/>
  <c r="P144" i="3"/>
  <c r="P144" i="8" s="1"/>
  <c r="P226" i="3"/>
  <c r="P215" i="3"/>
  <c r="P87" i="3"/>
  <c r="P87" i="8" s="1"/>
  <c r="P91" i="3"/>
  <c r="P91" i="8" s="1"/>
  <c r="P238" i="3"/>
  <c r="P110" i="3"/>
  <c r="P110" i="8" s="1"/>
  <c r="P217" i="3"/>
  <c r="P153" i="3"/>
  <c r="P153" i="8" s="1"/>
  <c r="P89" i="3"/>
  <c r="P89" i="8" s="1"/>
  <c r="P220" i="3"/>
  <c r="P156" i="3"/>
  <c r="P156" i="8" s="1"/>
  <c r="P92" i="3"/>
  <c r="P92" i="8" s="1"/>
  <c r="P231" i="3"/>
  <c r="P106" i="3"/>
  <c r="P106" i="8" s="1"/>
  <c r="P94" i="3"/>
  <c r="P94" i="8" s="1"/>
  <c r="P196" i="3"/>
  <c r="P196" i="8" s="1"/>
  <c r="P178" i="3"/>
  <c r="P178" i="8" s="1"/>
  <c r="P219" i="3"/>
  <c r="P182" i="3"/>
  <c r="P182" i="8" s="1"/>
  <c r="P173" i="3"/>
  <c r="P173" i="8" s="1"/>
  <c r="P192" i="3"/>
  <c r="P192" i="8" s="1"/>
  <c r="P203" i="3"/>
  <c r="P239" i="3"/>
  <c r="P111" i="3"/>
  <c r="P111" i="8" s="1"/>
  <c r="P250" i="3"/>
  <c r="P230" i="3"/>
  <c r="P102" i="3"/>
  <c r="P102" i="8" s="1"/>
  <c r="P213" i="3"/>
  <c r="P149" i="3"/>
  <c r="P149" i="8" s="1"/>
  <c r="P264" i="3"/>
  <c r="P200" i="3"/>
  <c r="P200" i="8" s="1"/>
  <c r="P136" i="3"/>
  <c r="P136" i="8" s="1"/>
  <c r="P263" i="3"/>
  <c r="P235" i="3"/>
  <c r="P158" i="3"/>
  <c r="P158" i="8" s="1"/>
  <c r="P193" i="3"/>
  <c r="P193" i="8" s="1"/>
  <c r="P129" i="3"/>
  <c r="P129" i="8" s="1"/>
  <c r="P212" i="3"/>
  <c r="P100" i="3"/>
  <c r="P100" i="8" s="1"/>
  <c r="P114" i="3"/>
  <c r="P114" i="8" s="1"/>
  <c r="P163" i="3"/>
  <c r="P163" i="8" s="1"/>
  <c r="P150" i="3"/>
  <c r="P150" i="8" s="1"/>
  <c r="P157" i="3"/>
  <c r="P157" i="8" s="1"/>
  <c r="P256" i="3"/>
  <c r="P112" i="3"/>
  <c r="P112" i="8" s="1"/>
  <c r="P162" i="3"/>
  <c r="P162" i="8" s="1"/>
  <c r="P183" i="3"/>
  <c r="P183" i="8" s="1"/>
  <c r="P267" i="3"/>
  <c r="P266" i="3"/>
  <c r="P206" i="3"/>
  <c r="P265" i="3"/>
  <c r="P201" i="3"/>
  <c r="P137" i="3"/>
  <c r="P137" i="8" s="1"/>
  <c r="P268" i="3"/>
  <c r="P204" i="3"/>
  <c r="P140" i="3"/>
  <c r="P140" i="8" s="1"/>
  <c r="P259" i="3"/>
  <c r="P167" i="3"/>
  <c r="P167" i="8" s="1"/>
  <c r="P222" i="3"/>
  <c r="P225" i="3"/>
  <c r="P164" i="3"/>
  <c r="P164" i="8" s="1"/>
  <c r="P223" i="3"/>
  <c r="P107" i="3"/>
  <c r="P107" i="8" s="1"/>
  <c r="P118" i="3"/>
  <c r="P118" i="8" s="1"/>
  <c r="P141" i="3"/>
  <c r="P141" i="8" s="1"/>
  <c r="P160" i="3"/>
  <c r="P160" i="8" s="1"/>
  <c r="P131" i="3"/>
  <c r="P131" i="8" s="1"/>
  <c r="P207" i="3"/>
  <c r="P251" i="3"/>
  <c r="P186" i="3"/>
  <c r="P186" i="8" s="1"/>
  <c r="P198" i="3"/>
  <c r="P198" i="8" s="1"/>
  <c r="P261" i="3"/>
  <c r="P197" i="3"/>
  <c r="P197" i="8" s="1"/>
  <c r="P133" i="3"/>
  <c r="P133" i="8" s="1"/>
  <c r="P248" i="3"/>
  <c r="P184" i="3"/>
  <c r="P184" i="8" s="1"/>
  <c r="P120" i="3"/>
  <c r="P120" i="8" s="1"/>
  <c r="P187" i="3"/>
  <c r="P187" i="8" s="1"/>
  <c r="P199" i="3"/>
  <c r="P199" i="8" s="1"/>
  <c r="P123" i="3"/>
  <c r="P123" i="8" s="1"/>
  <c r="P257" i="3"/>
  <c r="P177" i="3"/>
  <c r="P177" i="8" s="1"/>
  <c r="P113" i="3"/>
  <c r="P113" i="8" s="1"/>
  <c r="P180" i="3"/>
  <c r="P180" i="8" s="1"/>
  <c r="P171" i="3"/>
  <c r="P171" i="8" s="1"/>
  <c r="P255" i="3"/>
  <c r="P218" i="3"/>
  <c r="P237" i="3"/>
  <c r="P125" i="3"/>
  <c r="P125" i="8" s="1"/>
  <c r="P208" i="3"/>
  <c r="P227" i="3"/>
  <c r="P98" i="3"/>
  <c r="P98" i="8" s="1"/>
  <c r="P151" i="3"/>
  <c r="P151" i="8" s="1"/>
  <c r="P211" i="3"/>
  <c r="P202" i="3"/>
  <c r="P174" i="3"/>
  <c r="P174" i="8" s="1"/>
  <c r="P249" i="3"/>
  <c r="P185" i="3"/>
  <c r="P185" i="8" s="1"/>
  <c r="P121" i="3"/>
  <c r="P121" i="8" s="1"/>
  <c r="P252" i="3"/>
  <c r="P188" i="3"/>
  <c r="P188" i="8" s="1"/>
  <c r="P124" i="3"/>
  <c r="P124" i="8" s="1"/>
  <c r="P115" i="3"/>
  <c r="P115" i="8" s="1"/>
  <c r="P179" i="3"/>
  <c r="P179" i="8" s="1"/>
  <c r="P190" i="3"/>
  <c r="P190" i="8" s="1"/>
  <c r="P260" i="3"/>
  <c r="P116" i="3"/>
  <c r="P116" i="8" s="1"/>
  <c r="P159" i="3"/>
  <c r="P159" i="8" s="1"/>
  <c r="P154" i="3"/>
  <c r="P154" i="8" s="1"/>
  <c r="P253" i="3"/>
  <c r="P240" i="3"/>
  <c r="P128" i="3"/>
  <c r="P128" i="8" s="1"/>
  <c r="P210" i="3"/>
  <c r="P175" i="3"/>
  <c r="P175" i="8" s="1"/>
  <c r="P195" i="3"/>
  <c r="P195" i="8" s="1"/>
  <c r="P122" i="3"/>
  <c r="P122" i="8" s="1"/>
  <c r="P166" i="3"/>
  <c r="P166" i="8" s="1"/>
  <c r="P245" i="3"/>
  <c r="P181" i="3"/>
  <c r="P181" i="8" s="1"/>
  <c r="P117" i="3"/>
  <c r="P117" i="8" s="1"/>
  <c r="P232" i="3"/>
  <c r="P168" i="3"/>
  <c r="P168" i="8" s="1"/>
  <c r="P104" i="3"/>
  <c r="P104" i="8" s="1"/>
  <c r="P194" i="3"/>
  <c r="P194" i="8" s="1"/>
  <c r="P135" i="3"/>
  <c r="P135" i="8" s="1"/>
  <c r="P170" i="3"/>
  <c r="P170" i="8" s="1"/>
  <c r="P241" i="3"/>
  <c r="P161" i="3"/>
  <c r="P161" i="8" s="1"/>
  <c r="P97" i="3"/>
  <c r="P97" i="8" s="1"/>
  <c r="P148" i="3"/>
  <c r="P148" i="8" s="1"/>
  <c r="P99" i="3"/>
  <c r="P99" i="8" s="1"/>
  <c r="P191" i="3"/>
  <c r="P191" i="8" s="1"/>
  <c r="P90" i="3"/>
  <c r="P90" i="8" s="1"/>
  <c r="P205" i="3"/>
  <c r="P109" i="3"/>
  <c r="P109" i="8" s="1"/>
  <c r="P176" i="3"/>
  <c r="P176" i="8" s="1"/>
  <c r="P155" i="3"/>
  <c r="P155" i="8" s="1"/>
  <c r="P247" i="3"/>
  <c r="P119" i="3"/>
  <c r="P119" i="8" s="1"/>
  <c r="P147" i="3"/>
  <c r="P147" i="8" s="1"/>
  <c r="P138" i="3"/>
  <c r="P138" i="8" s="1"/>
  <c r="P142" i="3"/>
  <c r="P142" i="8" s="1"/>
  <c r="P233" i="3"/>
  <c r="P169" i="3"/>
  <c r="P169" i="8" s="1"/>
  <c r="P105" i="3"/>
  <c r="P105" i="8" s="1"/>
  <c r="P236" i="3"/>
  <c r="P172" i="3"/>
  <c r="P172" i="8" s="1"/>
  <c r="P108" i="3"/>
  <c r="P108" i="8" s="1"/>
  <c r="P258" i="3"/>
  <c r="P234" i="3"/>
  <c r="P126" i="3"/>
  <c r="P126" i="8" s="1"/>
  <c r="P228" i="3"/>
  <c r="P243" i="3"/>
  <c r="P95" i="3"/>
  <c r="P95" i="8" s="1"/>
  <c r="P246" i="3"/>
  <c r="P221" i="3"/>
  <c r="P224" i="3"/>
  <c r="P96" i="3"/>
  <c r="P96" i="8" s="1"/>
  <c r="P146" i="3"/>
  <c r="P146" i="8" s="1"/>
  <c r="P143" i="3"/>
  <c r="P143" i="8" s="1"/>
  <c r="P139" i="3"/>
  <c r="P139" i="8" s="1"/>
  <c r="P262" i="3"/>
  <c r="P134" i="3"/>
  <c r="P134" i="8" s="1"/>
  <c r="P229" i="3"/>
  <c r="P165" i="3"/>
  <c r="P165" i="8" s="1"/>
  <c r="P101" i="3"/>
  <c r="P101" i="8" s="1"/>
  <c r="P216" i="3"/>
  <c r="P152" i="3"/>
  <c r="P152" i="8" s="1"/>
  <c r="P88" i="3"/>
  <c r="P88" i="8" s="1"/>
  <c r="P16" i="3"/>
  <c r="P16" i="8" s="1"/>
  <c r="P71" i="3"/>
  <c r="P71" i="8" s="1"/>
  <c r="P21" i="3"/>
  <c r="P21" i="8" s="1"/>
  <c r="P86" i="3"/>
  <c r="P86" i="8" s="1"/>
  <c r="P52" i="3"/>
  <c r="P52" i="8" s="1"/>
  <c r="P51" i="3"/>
  <c r="P51" i="8" s="1"/>
  <c r="P65" i="3"/>
  <c r="P65" i="8" s="1"/>
  <c r="P30" i="3"/>
  <c r="P30" i="8" s="1"/>
  <c r="P44" i="3"/>
  <c r="P44" i="8" s="1"/>
  <c r="P47" i="3"/>
  <c r="P47" i="8" s="1"/>
  <c r="P61" i="3"/>
  <c r="P61" i="8" s="1"/>
  <c r="P82" i="3"/>
  <c r="P82" i="8" s="1"/>
  <c r="P24" i="3"/>
  <c r="P24" i="8" s="1"/>
  <c r="P68" i="3"/>
  <c r="P68" i="8" s="1"/>
  <c r="P43" i="3"/>
  <c r="P43" i="8" s="1"/>
  <c r="P57" i="3"/>
  <c r="P57" i="8" s="1"/>
  <c r="P76" i="3"/>
  <c r="P76" i="8" s="1"/>
  <c r="P56" i="3"/>
  <c r="P56" i="8" s="1"/>
  <c r="P48" i="3"/>
  <c r="P48" i="8" s="1"/>
  <c r="P55" i="3"/>
  <c r="P55" i="8" s="1"/>
  <c r="P69" i="3"/>
  <c r="P69" i="8" s="1"/>
  <c r="P50" i="3"/>
  <c r="P50" i="8" s="1"/>
  <c r="P42" i="3"/>
  <c r="P42" i="8" s="1"/>
  <c r="P20" i="3"/>
  <c r="P20" i="8" s="1"/>
  <c r="P35" i="3"/>
  <c r="P35" i="8" s="1"/>
  <c r="P49" i="3"/>
  <c r="P49" i="8" s="1"/>
  <c r="P38" i="3"/>
  <c r="P38" i="8" s="1"/>
  <c r="P12" i="3"/>
  <c r="P12" i="8" s="1"/>
  <c r="P31" i="3"/>
  <c r="P31" i="8" s="1"/>
  <c r="P45" i="3"/>
  <c r="P45" i="8" s="1"/>
  <c r="P80" i="3"/>
  <c r="P80" i="8" s="1"/>
  <c r="P64" i="3"/>
  <c r="P64" i="8" s="1"/>
  <c r="P36" i="3"/>
  <c r="P36" i="8" s="1"/>
  <c r="P27" i="3"/>
  <c r="P27" i="8" s="1"/>
  <c r="P41" i="3"/>
  <c r="P41" i="8" s="1"/>
  <c r="P40" i="3"/>
  <c r="P40" i="8" s="1"/>
  <c r="P10" i="3"/>
  <c r="P10" i="8" s="1"/>
  <c r="P85" i="3"/>
  <c r="P85" i="8" s="1"/>
  <c r="P78" i="3"/>
  <c r="P78" i="8" s="1"/>
  <c r="P62" i="3"/>
  <c r="P62" i="8" s="1"/>
  <c r="P14" i="3"/>
  <c r="P14" i="8" s="1"/>
  <c r="P60" i="3"/>
  <c r="P60" i="8" s="1"/>
  <c r="P39" i="3"/>
  <c r="P39" i="8" s="1"/>
  <c r="P53" i="3"/>
  <c r="P53" i="8" s="1"/>
  <c r="P58" i="3"/>
  <c r="P58" i="8" s="1"/>
  <c r="P72" i="3"/>
  <c r="P72" i="8" s="1"/>
  <c r="P83" i="3"/>
  <c r="P83" i="8" s="1"/>
  <c r="P19" i="3"/>
  <c r="P19" i="8" s="1"/>
  <c r="P33" i="3"/>
  <c r="P33" i="8" s="1"/>
  <c r="P34" i="3"/>
  <c r="P34" i="8" s="1"/>
  <c r="P79" i="3"/>
  <c r="P79" i="8" s="1"/>
  <c r="P15" i="3"/>
  <c r="P15" i="8" s="1"/>
  <c r="P29" i="3"/>
  <c r="P29" i="8" s="1"/>
  <c r="P26" i="3"/>
  <c r="P26" i="8" s="1"/>
  <c r="P22" i="3"/>
  <c r="P22" i="8" s="1"/>
  <c r="P75" i="3"/>
  <c r="P75" i="8" s="1"/>
  <c r="P11" i="3"/>
  <c r="P11" i="8" s="1"/>
  <c r="P25" i="3"/>
  <c r="P25" i="8" s="1"/>
  <c r="P74" i="3"/>
  <c r="P74" i="8" s="1"/>
  <c r="P70" i="3"/>
  <c r="P70" i="8" s="1"/>
  <c r="P54" i="3"/>
  <c r="P54" i="8" s="1"/>
  <c r="P28" i="3"/>
  <c r="P28" i="8" s="1"/>
  <c r="P23" i="3"/>
  <c r="P23" i="8" s="1"/>
  <c r="P37" i="3"/>
  <c r="P37" i="8" s="1"/>
  <c r="P46" i="3"/>
  <c r="P46" i="8" s="1"/>
  <c r="P84" i="3"/>
  <c r="P84" i="8" s="1"/>
  <c r="P67" i="3"/>
  <c r="P67" i="8" s="1"/>
  <c r="P81" i="3"/>
  <c r="P81" i="8" s="1"/>
  <c r="P17" i="3"/>
  <c r="P17" i="8" s="1"/>
  <c r="P32" i="3"/>
  <c r="P32" i="8" s="1"/>
  <c r="P63" i="3"/>
  <c r="P63" i="8" s="1"/>
  <c r="P77" i="3"/>
  <c r="P77" i="8" s="1"/>
  <c r="P13" i="3"/>
  <c r="P13" i="8" s="1"/>
  <c r="P66" i="3"/>
  <c r="P66" i="8" s="1"/>
  <c r="P18" i="3"/>
  <c r="P18" i="8" s="1"/>
  <c r="P59" i="3"/>
  <c r="P59" i="8" s="1"/>
  <c r="P73" i="3"/>
  <c r="P73" i="8" s="1"/>
  <c r="P9" i="3"/>
  <c r="P9" i="8" s="1"/>
  <c r="F56" i="1"/>
  <c r="F57" i="1"/>
  <c r="F58" i="1"/>
  <c r="F59" i="1"/>
  <c r="J55" i="1" l="1"/>
  <c r="J47" i="1"/>
  <c r="J39" i="1"/>
  <c r="J25" i="1"/>
  <c r="J58" i="1"/>
  <c r="J50" i="1"/>
  <c r="J42" i="1"/>
  <c r="J32" i="1"/>
  <c r="J28" i="1"/>
  <c r="J49" i="1"/>
  <c r="J37" i="1"/>
  <c r="J23" i="1"/>
  <c r="J59" i="1"/>
  <c r="J51" i="1"/>
  <c r="J43" i="1"/>
  <c r="J33" i="1"/>
  <c r="J29" i="1"/>
  <c r="J21" i="1"/>
  <c r="J46" i="1"/>
  <c r="J38" i="1"/>
  <c r="J24" i="1"/>
  <c r="J57" i="1"/>
  <c r="J53" i="1"/>
  <c r="J45" i="1"/>
  <c r="J41" i="1"/>
  <c r="J31" i="1"/>
  <c r="J27" i="1"/>
  <c r="J56" i="1"/>
  <c r="J52" i="1"/>
  <c r="J48" i="1"/>
  <c r="J44" i="1"/>
  <c r="J40" i="1"/>
  <c r="J36" i="1"/>
  <c r="J30" i="1"/>
  <c r="J26" i="1"/>
  <c r="J22" i="1"/>
  <c r="R48" i="1" l="1"/>
  <c r="R46" i="1" l="1"/>
  <c r="R50" i="1" s="1"/>
  <c r="S35" i="1"/>
  <c r="S36" i="1"/>
  <c r="S37" i="1"/>
  <c r="S38" i="1"/>
  <c r="S39" i="1"/>
  <c r="S40" i="1"/>
  <c r="S41" i="1"/>
  <c r="S34" i="1"/>
  <c r="U2" i="1" l="1"/>
  <c r="C2" i="1" l="1"/>
  <c r="L2" i="1" l="1"/>
  <c r="L3" i="1" s="1"/>
  <c r="D2" i="1"/>
  <c r="D3" i="1" s="1"/>
  <c r="D4" i="1" s="1"/>
  <c r="D5" i="1" s="1"/>
  <c r="D6" i="1" s="1"/>
  <c r="E6" i="1" s="1"/>
  <c r="G2" i="1"/>
  <c r="M2" i="1" l="1"/>
  <c r="L4" i="1"/>
  <c r="E2" i="1"/>
  <c r="O4" i="1"/>
  <c r="G3" i="1"/>
  <c r="G4" i="1" s="1"/>
  <c r="H2" i="1" s="1"/>
  <c r="H3" i="1" s="1"/>
  <c r="H4" i="1" l="1"/>
  <c r="I2" i="1"/>
  <c r="L5" i="1"/>
  <c r="M3" i="1"/>
  <c r="E5" i="1"/>
  <c r="E3" i="1"/>
  <c r="I101" i="3"/>
  <c r="I103" i="3"/>
  <c r="I102" i="3"/>
  <c r="I101" i="8" l="1"/>
  <c r="I102" i="8"/>
  <c r="I103" i="8"/>
  <c r="H5" i="1"/>
  <c r="I3" i="1"/>
  <c r="L6" i="1"/>
  <c r="M4" i="1"/>
  <c r="E4" i="1"/>
  <c r="H6" i="1" l="1"/>
  <c r="I4" i="1"/>
  <c r="L7" i="1"/>
  <c r="M5" i="1"/>
  <c r="H7" i="1" l="1"/>
  <c r="I5" i="1"/>
  <c r="L8" i="1"/>
  <c r="M6" i="1"/>
  <c r="L9" i="1" l="1"/>
  <c r="M7" i="1"/>
  <c r="H8" i="1"/>
  <c r="I7" i="1" s="1"/>
  <c r="I6" i="1"/>
  <c r="L10" i="1" l="1"/>
  <c r="M8" i="1"/>
  <c r="M9" i="1" l="1"/>
  <c r="L11" i="1"/>
  <c r="M10" i="1" s="1"/>
  <c r="I106" i="3"/>
  <c r="I104" i="3"/>
  <c r="I105" i="3"/>
  <c r="I106" i="8" l="1"/>
  <c r="I104" i="8"/>
  <c r="I105" i="8"/>
  <c r="I125" i="3"/>
  <c r="I125" i="8" s="1"/>
  <c r="I121" i="3"/>
  <c r="I121" i="8" s="1"/>
  <c r="I130" i="3"/>
  <c r="I130" i="8" s="1"/>
  <c r="I126" i="3"/>
  <c r="I126" i="8" s="1"/>
  <c r="I123" i="3"/>
  <c r="I123" i="8" s="1"/>
  <c r="I131" i="3"/>
  <c r="I131" i="8" s="1"/>
  <c r="I129" i="3"/>
  <c r="I129" i="8" s="1"/>
  <c r="I124" i="3"/>
  <c r="I124" i="8" s="1"/>
  <c r="I119" i="3"/>
  <c r="I119" i="8" s="1"/>
  <c r="I127" i="3"/>
  <c r="I127" i="8" s="1"/>
  <c r="I122" i="3"/>
  <c r="I122" i="8" s="1"/>
  <c r="I128" i="3"/>
  <c r="I128" i="8" s="1"/>
  <c r="I120" i="3"/>
  <c r="I120" i="8" s="1"/>
  <c r="I117" i="3"/>
  <c r="I114" i="3"/>
  <c r="I116" i="3"/>
  <c r="I118" i="3"/>
  <c r="I113" i="3"/>
  <c r="I115" i="3"/>
  <c r="I111" i="3"/>
  <c r="I107" i="3"/>
  <c r="I108" i="3"/>
  <c r="I109" i="3"/>
  <c r="I112" i="3"/>
  <c r="I110" i="3"/>
  <c r="I116" i="8" l="1"/>
  <c r="I118" i="8"/>
  <c r="I117" i="8"/>
  <c r="I115" i="8"/>
  <c r="I112" i="8"/>
  <c r="I109" i="8"/>
  <c r="I110" i="8"/>
  <c r="I113" i="8"/>
  <c r="I111" i="8"/>
  <c r="I107" i="8"/>
  <c r="I108" i="8"/>
  <c r="I114" i="8"/>
  <c r="E8" i="3" l="1"/>
  <c r="E8" i="8" s="1"/>
  <c r="P8" i="3" l="1"/>
  <c r="P8" i="8" s="1"/>
  <c r="T8" i="8"/>
  <c r="P6" i="3" l="1"/>
  <c r="P6" i="8"/>
  <c r="U8" i="8"/>
  <c r="R259" i="8"/>
  <c r="R260" i="8"/>
  <c r="R261" i="8"/>
  <c r="R262" i="8"/>
  <c r="R263" i="8"/>
  <c r="R264" i="8"/>
  <c r="R265" i="8"/>
  <c r="R266" i="8"/>
  <c r="R267" i="8"/>
  <c r="R268" i="8"/>
  <c r="R253" i="8"/>
  <c r="R254" i="8"/>
  <c r="R255" i="8"/>
  <c r="R256" i="8"/>
  <c r="R257" i="8"/>
  <c r="R258" i="8"/>
  <c r="R232" i="8"/>
  <c r="R233" i="8"/>
  <c r="R234" i="8"/>
  <c r="R235" i="8"/>
  <c r="R236" i="8"/>
  <c r="R237" i="8"/>
  <c r="R238" i="8"/>
  <c r="R239" i="8"/>
  <c r="R240" i="8"/>
  <c r="R241" i="8"/>
  <c r="R242" i="8"/>
  <c r="R243" i="8"/>
  <c r="R244" i="8"/>
  <c r="R245" i="8"/>
  <c r="R246" i="8"/>
  <c r="R247" i="8"/>
  <c r="R248" i="8"/>
  <c r="R249" i="8"/>
  <c r="R250" i="8"/>
  <c r="R251" i="8"/>
  <c r="R252" i="8"/>
  <c r="R211" i="8"/>
  <c r="R212" i="8"/>
  <c r="R213" i="8"/>
  <c r="R214" i="8"/>
  <c r="R215" i="8"/>
  <c r="R216" i="8"/>
  <c r="R217" i="8"/>
  <c r="R218" i="8"/>
  <c r="R219" i="8"/>
  <c r="R220" i="8"/>
  <c r="R221" i="8"/>
  <c r="R222" i="8"/>
  <c r="R223" i="8"/>
  <c r="R224" i="8"/>
  <c r="R225" i="8"/>
  <c r="R226" i="8"/>
  <c r="R227" i="8"/>
  <c r="R228" i="8"/>
  <c r="R229" i="8"/>
  <c r="R230" i="8"/>
  <c r="R231"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S159" i="8" l="1"/>
  <c r="S166" i="8"/>
  <c r="S189" i="8"/>
  <c r="S181" i="8"/>
  <c r="S173" i="8"/>
  <c r="S190" i="8"/>
  <c r="S172" i="8"/>
  <c r="S164" i="8"/>
  <c r="S163" i="8"/>
  <c r="S185" i="8"/>
  <c r="S169" i="8"/>
  <c r="S161" i="8"/>
  <c r="S179" i="8"/>
  <c r="S198" i="8"/>
  <c r="S187" i="8"/>
  <c r="S171" i="8"/>
  <c r="S178" i="8"/>
  <c r="S182" i="8"/>
  <c r="S180" i="8"/>
  <c r="S174" i="8"/>
  <c r="S170" i="8"/>
  <c r="S186" i="8"/>
  <c r="S177" i="8"/>
  <c r="S162" i="8"/>
  <c r="S199" i="8"/>
  <c r="S157" i="8"/>
  <c r="S195" i="8"/>
  <c r="S192" i="8"/>
  <c r="S160" i="8"/>
  <c r="S156" i="8"/>
  <c r="S194" i="8"/>
  <c r="S200" i="8"/>
  <c r="S184" i="8"/>
  <c r="S168" i="8"/>
  <c r="S191" i="8"/>
  <c r="S183" i="8"/>
  <c r="S175" i="8"/>
  <c r="S167" i="8"/>
  <c r="S158" i="8"/>
  <c r="S197" i="8"/>
  <c r="S165" i="8"/>
  <c r="S196" i="8"/>
  <c r="S193" i="8"/>
  <c r="S188" i="8"/>
  <c r="S176" i="8"/>
  <c r="R119" i="8" l="1"/>
  <c r="S119" i="8" l="1"/>
  <c r="R120" i="8"/>
  <c r="R121" i="8" l="1"/>
  <c r="S120" i="8"/>
  <c r="S121" i="8" l="1"/>
  <c r="R122" i="8"/>
  <c r="S122" i="8" l="1"/>
  <c r="R123" i="8"/>
  <c r="S123" i="8" l="1"/>
  <c r="R124" i="8"/>
  <c r="R125" i="8" l="1"/>
  <c r="S124" i="8"/>
  <c r="R126" i="8" l="1"/>
  <c r="S125" i="8"/>
  <c r="S126" i="8" l="1"/>
  <c r="R127" i="8"/>
  <c r="S127" i="8" l="1"/>
  <c r="R128" i="8"/>
  <c r="R129" i="8" l="1"/>
  <c r="S128" i="8"/>
  <c r="S129" i="8" l="1"/>
  <c r="R130" i="8"/>
  <c r="S130" i="8" l="1"/>
  <c r="R131" i="8"/>
  <c r="S131" i="8" l="1"/>
  <c r="R132" i="8"/>
  <c r="S132" i="8" l="1"/>
  <c r="R133" i="8"/>
  <c r="S133" i="8" l="1"/>
  <c r="R134" i="8"/>
  <c r="S134" i="8" l="1"/>
  <c r="R135" i="8"/>
  <c r="R136" i="8" s="1"/>
  <c r="R137" i="8" l="1"/>
  <c r="S136" i="8"/>
  <c r="S135" i="8"/>
  <c r="R138" i="8" l="1"/>
  <c r="S137" i="8"/>
  <c r="R139" i="8" l="1"/>
  <c r="R140" i="8" s="1"/>
  <c r="S138" i="8"/>
  <c r="R141" i="8" l="1"/>
  <c r="S140" i="8"/>
  <c r="S139" i="8"/>
  <c r="R142" i="8" l="1"/>
  <c r="S141" i="8"/>
  <c r="R143" i="8" l="1"/>
  <c r="S142" i="8"/>
  <c r="R144" i="8" l="1"/>
  <c r="S143" i="8"/>
  <c r="R145" i="8" l="1"/>
  <c r="S144" i="8"/>
  <c r="R146" i="8" l="1"/>
  <c r="S145" i="8"/>
  <c r="R147" i="8" l="1"/>
  <c r="S146" i="8"/>
  <c r="R148" i="8" l="1"/>
  <c r="S147" i="8"/>
  <c r="R149" i="8" l="1"/>
  <c r="S148" i="8"/>
  <c r="R150" i="8" l="1"/>
  <c r="S149" i="8"/>
  <c r="R151" i="8" l="1"/>
  <c r="R152" i="8" s="1"/>
  <c r="S150" i="8"/>
  <c r="R153" i="8" l="1"/>
  <c r="S152" i="8"/>
  <c r="S151" i="8"/>
  <c r="R154" i="8" l="1"/>
  <c r="S153" i="8"/>
  <c r="O164" i="3"/>
  <c r="I33" i="3"/>
  <c r="O216" i="3"/>
  <c r="O219" i="3"/>
  <c r="O130" i="3"/>
  <c r="O210" i="3"/>
  <c r="O208" i="3"/>
  <c r="O41" i="3"/>
  <c r="O205" i="3"/>
  <c r="O50" i="3"/>
  <c r="O138" i="3"/>
  <c r="O44" i="3"/>
  <c r="O70" i="3"/>
  <c r="O108" i="3"/>
  <c r="O148" i="3"/>
  <c r="I75" i="3"/>
  <c r="I79" i="3"/>
  <c r="O22" i="3"/>
  <c r="O37" i="3"/>
  <c r="O229" i="3"/>
  <c r="O43" i="3"/>
  <c r="O105" i="3"/>
  <c r="O206" i="3"/>
  <c r="O162" i="3"/>
  <c r="O86" i="3"/>
  <c r="O45" i="3"/>
  <c r="O62" i="3"/>
  <c r="O57" i="3"/>
  <c r="O246" i="3"/>
  <c r="O165" i="3"/>
  <c r="O13" i="3"/>
  <c r="O176" i="3"/>
  <c r="O56" i="3"/>
  <c r="O157" i="3"/>
  <c r="I34" i="3"/>
  <c r="I22" i="3"/>
  <c r="I80" i="3"/>
  <c r="O221" i="3"/>
  <c r="O202" i="3"/>
  <c r="I11" i="3"/>
  <c r="O67" i="3"/>
  <c r="O26" i="3"/>
  <c r="O92" i="3"/>
  <c r="O189" i="3"/>
  <c r="O84" i="3"/>
  <c r="O178" i="3"/>
  <c r="I81" i="3"/>
  <c r="O36" i="3"/>
  <c r="O163" i="3"/>
  <c r="O34" i="3"/>
  <c r="O47" i="3"/>
  <c r="I72" i="3"/>
  <c r="O187" i="3"/>
  <c r="O63" i="3"/>
  <c r="O159" i="3"/>
  <c r="O211" i="3"/>
  <c r="O66" i="3"/>
  <c r="O59" i="3"/>
  <c r="O35" i="3"/>
  <c r="O77" i="3"/>
  <c r="O12" i="3"/>
  <c r="O228" i="3"/>
  <c r="O17" i="3"/>
  <c r="O72" i="3"/>
  <c r="O111" i="3"/>
  <c r="O234" i="3"/>
  <c r="I77" i="3"/>
  <c r="O104" i="3"/>
  <c r="O53" i="3"/>
  <c r="O137" i="3"/>
  <c r="O194" i="3"/>
  <c r="O134" i="3"/>
  <c r="O142" i="3"/>
  <c r="I70" i="3"/>
  <c r="O81" i="3"/>
  <c r="O155" i="3"/>
  <c r="O120" i="3"/>
  <c r="O135" i="3"/>
  <c r="O197" i="3"/>
  <c r="O71" i="3"/>
  <c r="O212" i="3"/>
  <c r="O80" i="3"/>
  <c r="O175" i="3"/>
  <c r="O11" i="3"/>
  <c r="O250" i="3"/>
  <c r="O8" i="3"/>
  <c r="I9" i="3"/>
  <c r="O200" i="3"/>
  <c r="O166" i="3"/>
  <c r="O184" i="3"/>
  <c r="O195" i="3"/>
  <c r="O161" i="3"/>
  <c r="O201" i="3"/>
  <c r="O167" i="3"/>
  <c r="I14" i="3"/>
  <c r="O240" i="3"/>
  <c r="O103" i="3"/>
  <c r="O46" i="3"/>
  <c r="O222" i="3"/>
  <c r="O25" i="3"/>
  <c r="O40" i="3"/>
  <c r="O158" i="3"/>
  <c r="O49" i="3"/>
  <c r="O76" i="3"/>
  <c r="I19" i="3"/>
  <c r="O83" i="3"/>
  <c r="O69" i="3"/>
  <c r="O171" i="3"/>
  <c r="I32" i="3"/>
  <c r="I78" i="3"/>
  <c r="O170" i="3"/>
  <c r="O21" i="3"/>
  <c r="O90" i="3"/>
  <c r="O126" i="3"/>
  <c r="O150" i="3"/>
  <c r="O129" i="3"/>
  <c r="O179" i="3"/>
  <c r="O173" i="3"/>
  <c r="O64" i="3"/>
  <c r="O82" i="3"/>
  <c r="O230" i="3"/>
  <c r="O141" i="3"/>
  <c r="I13" i="3"/>
  <c r="O213" i="3"/>
  <c r="O196" i="3"/>
  <c r="O199" i="3"/>
  <c r="O100" i="3"/>
  <c r="I38" i="3"/>
  <c r="O117" i="3"/>
  <c r="O16" i="3"/>
  <c r="O209" i="3"/>
  <c r="I73" i="3"/>
  <c r="O143" i="3"/>
  <c r="I30" i="3"/>
  <c r="O188" i="3"/>
  <c r="O125" i="3"/>
  <c r="O94" i="3"/>
  <c r="O149" i="3"/>
  <c r="O156" i="3"/>
  <c r="I15" i="3"/>
  <c r="O144" i="3"/>
  <c r="O115" i="3"/>
  <c r="I20" i="3"/>
  <c r="O140" i="3"/>
  <c r="O191" i="3"/>
  <c r="I28" i="3"/>
  <c r="O107" i="3"/>
  <c r="O235" i="3"/>
  <c r="O245" i="3"/>
  <c r="O128" i="3"/>
  <c r="O153" i="3"/>
  <c r="I74" i="3"/>
  <c r="O119" i="3"/>
  <c r="O96" i="3"/>
  <c r="I37" i="3"/>
  <c r="O101" i="3"/>
  <c r="O42" i="3"/>
  <c r="O102" i="3"/>
  <c r="O226" i="3"/>
  <c r="I29" i="3"/>
  <c r="O32" i="3"/>
  <c r="O89" i="3"/>
  <c r="O65" i="3"/>
  <c r="I8" i="3"/>
  <c r="O109" i="3"/>
  <c r="O247" i="3"/>
  <c r="O182" i="3"/>
  <c r="O207" i="3"/>
  <c r="O217" i="3"/>
  <c r="O29" i="3"/>
  <c r="O146" i="3"/>
  <c r="O225" i="3"/>
  <c r="O18" i="3"/>
  <c r="O177" i="3"/>
  <c r="O114" i="3"/>
  <c r="O97" i="3"/>
  <c r="O110" i="3"/>
  <c r="O20" i="3"/>
  <c r="O91" i="3"/>
  <c r="I25" i="3"/>
  <c r="O60" i="3"/>
  <c r="O74" i="3"/>
  <c r="O168" i="3"/>
  <c r="O139" i="3"/>
  <c r="O27" i="3"/>
  <c r="O39" i="3"/>
  <c r="O145" i="3"/>
  <c r="I12" i="3"/>
  <c r="I16" i="3"/>
  <c r="O152" i="3"/>
  <c r="O127" i="3"/>
  <c r="O68" i="3"/>
  <c r="I71" i="3"/>
  <c r="O48" i="3"/>
  <c r="O236" i="3"/>
  <c r="O154" i="3"/>
  <c r="O220" i="3"/>
  <c r="O121" i="3"/>
  <c r="O38" i="3"/>
  <c r="O237" i="3"/>
  <c r="O87" i="3"/>
  <c r="O174" i="3"/>
  <c r="O33" i="3"/>
  <c r="O122" i="3"/>
  <c r="I10" i="3"/>
  <c r="O106" i="3"/>
  <c r="O24" i="3"/>
  <c r="O132" i="3"/>
  <c r="O99" i="3"/>
  <c r="O124" i="3"/>
  <c r="O223" i="3"/>
  <c r="O85" i="3"/>
  <c r="O23" i="3"/>
  <c r="O224" i="3"/>
  <c r="O9" i="3"/>
  <c r="O204" i="3"/>
  <c r="O133" i="3"/>
  <c r="O238" i="3"/>
  <c r="O147" i="3"/>
  <c r="O151" i="3"/>
  <c r="O203" i="3"/>
  <c r="O95" i="3"/>
  <c r="O15" i="3"/>
  <c r="I23" i="3"/>
  <c r="O244" i="3"/>
  <c r="O249" i="3"/>
  <c r="O192" i="3"/>
  <c r="O118" i="3"/>
  <c r="O54" i="3"/>
  <c r="O52" i="3"/>
  <c r="O242" i="3"/>
  <c r="O112" i="3"/>
  <c r="I17" i="3"/>
  <c r="O169" i="3"/>
  <c r="O243" i="3"/>
  <c r="O214" i="3"/>
  <c r="O185" i="3"/>
  <c r="O227" i="3"/>
  <c r="O160" i="3"/>
  <c r="O131" i="3"/>
  <c r="O55" i="3"/>
  <c r="O78" i="3"/>
  <c r="I26" i="3"/>
  <c r="O239" i="3"/>
  <c r="O218" i="3"/>
  <c r="O136" i="3"/>
  <c r="I35" i="3"/>
  <c r="O31" i="3"/>
  <c r="O183" i="3"/>
  <c r="I24" i="3"/>
  <c r="I21" i="3"/>
  <c r="O215" i="3"/>
  <c r="O19" i="3"/>
  <c r="O51" i="3"/>
  <c r="O28" i="3"/>
  <c r="O241" i="3"/>
  <c r="O172" i="3"/>
  <c r="O193" i="3"/>
  <c r="O113" i="3"/>
  <c r="O75" i="3"/>
  <c r="I76" i="3"/>
  <c r="O190" i="3"/>
  <c r="I31" i="3"/>
  <c r="I18" i="3"/>
  <c r="O232" i="3"/>
  <c r="O10" i="3"/>
  <c r="O198" i="3"/>
  <c r="I27" i="3"/>
  <c r="O231" i="3"/>
  <c r="O98" i="3"/>
  <c r="O73" i="3"/>
  <c r="O233" i="3"/>
  <c r="O58" i="3"/>
  <c r="O181" i="3"/>
  <c r="O123" i="3"/>
  <c r="O93" i="3"/>
  <c r="O30" i="3"/>
  <c r="O186" i="3"/>
  <c r="I36" i="3"/>
  <c r="O88" i="3"/>
  <c r="O116" i="3"/>
  <c r="O61" i="3"/>
  <c r="O79" i="3"/>
  <c r="O14" i="3"/>
  <c r="O248" i="3"/>
  <c r="O180" i="3"/>
  <c r="O180" i="8" l="1"/>
  <c r="O14" i="8"/>
  <c r="O79" i="8"/>
  <c r="O61" i="8"/>
  <c r="I61" i="3"/>
  <c r="I61" i="8" s="1"/>
  <c r="O116" i="8"/>
  <c r="O88" i="8"/>
  <c r="I36" i="8"/>
  <c r="O186" i="8"/>
  <c r="O30" i="8"/>
  <c r="O93" i="8"/>
  <c r="O123" i="8"/>
  <c r="O181" i="8"/>
  <c r="O58" i="8"/>
  <c r="I58" i="3"/>
  <c r="I58" i="8" s="1"/>
  <c r="O73" i="8"/>
  <c r="O98" i="8"/>
  <c r="I27" i="8"/>
  <c r="O198" i="8"/>
  <c r="O10" i="8"/>
  <c r="I18" i="8"/>
  <c r="I31" i="8"/>
  <c r="O190" i="8"/>
  <c r="I76" i="8"/>
  <c r="O75" i="8"/>
  <c r="O113" i="8"/>
  <c r="O193" i="8"/>
  <c r="O172" i="8"/>
  <c r="O28" i="8"/>
  <c r="O51" i="8"/>
  <c r="I51" i="3"/>
  <c r="I51" i="8" s="1"/>
  <c r="O19" i="8"/>
  <c r="I21" i="8"/>
  <c r="I24" i="8"/>
  <c r="O183" i="8"/>
  <c r="O31" i="8"/>
  <c r="I35" i="8"/>
  <c r="O136" i="8"/>
  <c r="I26" i="8"/>
  <c r="O78" i="8"/>
  <c r="O55" i="8"/>
  <c r="I55" i="3"/>
  <c r="I55" i="8" s="1"/>
  <c r="O131" i="8"/>
  <c r="O160" i="8"/>
  <c r="O185" i="8"/>
  <c r="O169" i="8"/>
  <c r="I17" i="8"/>
  <c r="O112" i="8"/>
  <c r="I52" i="3"/>
  <c r="I52" i="8" s="1"/>
  <c r="O52" i="8"/>
  <c r="O54" i="8"/>
  <c r="I54" i="3"/>
  <c r="I54" i="8" s="1"/>
  <c r="O118" i="8"/>
  <c r="O192" i="8"/>
  <c r="I23" i="8"/>
  <c r="O15" i="8"/>
  <c r="O95" i="8"/>
  <c r="O151" i="8"/>
  <c r="O147" i="8"/>
  <c r="O133" i="8"/>
  <c r="O9" i="8"/>
  <c r="O23" i="8"/>
  <c r="O85" i="8"/>
  <c r="O124" i="8"/>
  <c r="O99" i="8"/>
  <c r="O132" i="8"/>
  <c r="O24" i="8"/>
  <c r="O106" i="8"/>
  <c r="I10" i="8"/>
  <c r="O122" i="8"/>
  <c r="O33" i="8"/>
  <c r="O174" i="8"/>
  <c r="O87" i="8"/>
  <c r="O38" i="8"/>
  <c r="O121" i="8"/>
  <c r="O154" i="8"/>
  <c r="I48" i="3"/>
  <c r="I48" i="8" s="1"/>
  <c r="O48" i="8"/>
  <c r="I71" i="8"/>
  <c r="I68" i="3"/>
  <c r="I68" i="8" s="1"/>
  <c r="O68" i="8"/>
  <c r="O127" i="8"/>
  <c r="O152" i="8"/>
  <c r="I16" i="8"/>
  <c r="I12" i="8"/>
  <c r="O145" i="8"/>
  <c r="O39" i="8"/>
  <c r="I39" i="3"/>
  <c r="I39" i="8" s="1"/>
  <c r="O27" i="8"/>
  <c r="O139" i="8"/>
  <c r="O168" i="8"/>
  <c r="O74" i="8"/>
  <c r="O60" i="8"/>
  <c r="I60" i="3"/>
  <c r="I60" i="8" s="1"/>
  <c r="I25" i="8"/>
  <c r="O91" i="8"/>
  <c r="O20" i="8"/>
  <c r="O110" i="8"/>
  <c r="O97" i="8"/>
  <c r="O114" i="8"/>
  <c r="O177" i="8"/>
  <c r="O18" i="8"/>
  <c r="O146" i="8"/>
  <c r="O29" i="8"/>
  <c r="O182" i="8"/>
  <c r="O109" i="8"/>
  <c r="I8" i="8"/>
  <c r="I65" i="3"/>
  <c r="I65" i="8" s="1"/>
  <c r="O65" i="8"/>
  <c r="O89" i="8"/>
  <c r="O32" i="8"/>
  <c r="I29" i="8"/>
  <c r="O102" i="8"/>
  <c r="I42" i="3"/>
  <c r="I42" i="8" s="1"/>
  <c r="O42" i="8"/>
  <c r="O101" i="8"/>
  <c r="I37" i="8"/>
  <c r="O96" i="8"/>
  <c r="O119" i="8"/>
  <c r="I74" i="8"/>
  <c r="O153" i="8"/>
  <c r="O128" i="8"/>
  <c r="O107" i="8"/>
  <c r="I28" i="8"/>
  <c r="O191" i="8"/>
  <c r="O140" i="8"/>
  <c r="I20" i="8"/>
  <c r="O115" i="8"/>
  <c r="O144" i="8"/>
  <c r="I15" i="8"/>
  <c r="O156" i="8"/>
  <c r="O149" i="8"/>
  <c r="O94" i="8"/>
  <c r="O125" i="8"/>
  <c r="O188" i="8"/>
  <c r="I30" i="8"/>
  <c r="O143" i="8"/>
  <c r="I73" i="8"/>
  <c r="O16" i="8"/>
  <c r="O117" i="8"/>
  <c r="I38" i="8"/>
  <c r="O100" i="8"/>
  <c r="O199" i="8"/>
  <c r="O196" i="8"/>
  <c r="I13" i="8"/>
  <c r="O141" i="8"/>
  <c r="O82" i="8"/>
  <c r="O64" i="8"/>
  <c r="I64" i="3"/>
  <c r="I64" i="8" s="1"/>
  <c r="O173" i="8"/>
  <c r="O179" i="8"/>
  <c r="O129" i="8"/>
  <c r="O150" i="8"/>
  <c r="O126" i="8"/>
  <c r="O90" i="8"/>
  <c r="O21" i="8"/>
  <c r="O170" i="8"/>
  <c r="I78" i="8"/>
  <c r="I32" i="8"/>
  <c r="O171" i="8"/>
  <c r="I69" i="3"/>
  <c r="I69" i="8" s="1"/>
  <c r="O69" i="8"/>
  <c r="O83" i="8"/>
  <c r="I19" i="8"/>
  <c r="O76" i="8"/>
  <c r="I49" i="3"/>
  <c r="I49" i="8" s="1"/>
  <c r="O49" i="8"/>
  <c r="O158" i="8"/>
  <c r="I40" i="3"/>
  <c r="I40" i="8" s="1"/>
  <c r="O40" i="8"/>
  <c r="O25" i="8"/>
  <c r="I46" i="3"/>
  <c r="I46" i="8" s="1"/>
  <c r="O46" i="8"/>
  <c r="O103" i="8"/>
  <c r="I14" i="8"/>
  <c r="O167" i="8"/>
  <c r="O161" i="8"/>
  <c r="O195" i="8"/>
  <c r="O184" i="8"/>
  <c r="O166" i="8"/>
  <c r="O200" i="8"/>
  <c r="I9" i="8"/>
  <c r="O8" i="8"/>
  <c r="O11" i="8"/>
  <c r="O175" i="8"/>
  <c r="O80" i="8"/>
  <c r="O71" i="8"/>
  <c r="O197" i="8"/>
  <c r="O135" i="8"/>
  <c r="O120" i="8"/>
  <c r="O155" i="8"/>
  <c r="O81" i="8"/>
  <c r="I70" i="8"/>
  <c r="O142" i="8"/>
  <c r="O134" i="8"/>
  <c r="O194" i="8"/>
  <c r="O137" i="8"/>
  <c r="O53" i="8"/>
  <c r="I53" i="3"/>
  <c r="I53" i="8" s="1"/>
  <c r="O104" i="8"/>
  <c r="I77" i="8"/>
  <c r="O111" i="8"/>
  <c r="O72" i="8"/>
  <c r="O17" i="8"/>
  <c r="O12" i="8"/>
  <c r="O77" i="8"/>
  <c r="O35" i="8"/>
  <c r="O59" i="8"/>
  <c r="I59" i="3"/>
  <c r="I59" i="8" s="1"/>
  <c r="I66" i="3"/>
  <c r="I66" i="8" s="1"/>
  <c r="O66" i="8"/>
  <c r="O159" i="8"/>
  <c r="I63" i="3"/>
  <c r="I63" i="8" s="1"/>
  <c r="O63" i="8"/>
  <c r="O187" i="8"/>
  <c r="I72" i="8"/>
  <c r="O47" i="8"/>
  <c r="I47" i="3"/>
  <c r="I47" i="8" s="1"/>
  <c r="O34" i="8"/>
  <c r="O163" i="8"/>
  <c r="O36" i="8"/>
  <c r="I81" i="8"/>
  <c r="O178" i="8"/>
  <c r="O84" i="8"/>
  <c r="O189" i="8"/>
  <c r="O92" i="8"/>
  <c r="O26" i="8"/>
  <c r="I67" i="3"/>
  <c r="I67" i="8" s="1"/>
  <c r="O67" i="8"/>
  <c r="I11" i="8"/>
  <c r="I80" i="8"/>
  <c r="I22" i="8"/>
  <c r="I34" i="8"/>
  <c r="O157" i="8"/>
  <c r="O56" i="8"/>
  <c r="I56" i="3"/>
  <c r="I56" i="8" s="1"/>
  <c r="O176" i="8"/>
  <c r="O13" i="8"/>
  <c r="O165" i="8"/>
  <c r="I57" i="3"/>
  <c r="I57" i="8" s="1"/>
  <c r="O57" i="8"/>
  <c r="I62" i="3"/>
  <c r="I62" i="8" s="1"/>
  <c r="O62" i="8"/>
  <c r="I45" i="3"/>
  <c r="I45" i="8" s="1"/>
  <c r="O45" i="8"/>
  <c r="O86" i="8"/>
  <c r="O162" i="8"/>
  <c r="O105" i="8"/>
  <c r="O43" i="8"/>
  <c r="I43" i="3"/>
  <c r="I43" i="8" s="1"/>
  <c r="O37" i="8"/>
  <c r="O22" i="8"/>
  <c r="I79" i="8"/>
  <c r="I75" i="8"/>
  <c r="O148" i="8"/>
  <c r="O108" i="8"/>
  <c r="O70" i="8"/>
  <c r="I44" i="3"/>
  <c r="I44" i="8" s="1"/>
  <c r="O44" i="8"/>
  <c r="O138" i="8"/>
  <c r="I50" i="3"/>
  <c r="I50" i="8" s="1"/>
  <c r="O50" i="8"/>
  <c r="O41" i="8"/>
  <c r="I41" i="3"/>
  <c r="I41" i="8" s="1"/>
  <c r="O130" i="8"/>
  <c r="I33" i="8"/>
  <c r="O164" i="8"/>
  <c r="R155" i="8"/>
  <c r="S154" i="8"/>
  <c r="S155" i="8" l="1"/>
  <c r="Q252" i="3"/>
  <c r="Q264" i="3"/>
  <c r="Q239" i="3"/>
  <c r="Q224" i="3"/>
  <c r="Q225" i="3"/>
  <c r="Q202" i="3"/>
  <c r="Q250" i="3"/>
  <c r="Q245" i="3" l="1"/>
  <c r="Q215" i="3"/>
  <c r="Q228" i="3"/>
  <c r="Q218" i="3"/>
  <c r="Q211" i="3"/>
  <c r="Q236" i="3"/>
  <c r="Q242" i="3"/>
  <c r="Q258" i="3"/>
  <c r="Q247" i="3"/>
  <c r="Q201" i="3"/>
  <c r="Q266" i="3"/>
  <c r="Q205" i="3"/>
  <c r="Q209" i="3"/>
  <c r="Q223" i="3"/>
  <c r="Q213" i="3"/>
  <c r="Q259" i="3"/>
  <c r="Q220" i="3"/>
  <c r="Q226" i="3"/>
  <c r="Q216" i="3"/>
  <c r="Q257" i="3"/>
  <c r="Q268" i="3"/>
  <c r="Q243" i="3"/>
  <c r="Q208" i="3"/>
  <c r="Q231" i="3"/>
  <c r="Q260" i="3"/>
  <c r="Q249" i="3"/>
  <c r="Q235" i="3"/>
  <c r="Q238" i="3"/>
  <c r="Q255" i="3"/>
  <c r="Q227" i="3"/>
  <c r="Q244" i="3"/>
  <c r="Q254" i="3"/>
  <c r="Q240" i="3"/>
  <c r="Q251" i="3"/>
  <c r="Q248" i="3"/>
  <c r="Q267" i="3"/>
  <c r="Q206" i="3"/>
  <c r="Q222" i="3"/>
  <c r="Q207" i="3"/>
  <c r="Q253" i="3"/>
  <c r="Q233" i="3"/>
  <c r="Q230" i="3"/>
  <c r="Q246" i="3"/>
  <c r="Q204" i="3"/>
  <c r="Q203" i="3"/>
  <c r="Q221" i="3"/>
  <c r="Q214" i="3"/>
  <c r="Q241" i="3"/>
  <c r="Q234" i="3"/>
  <c r="Q237" i="3"/>
  <c r="Q262" i="3"/>
  <c r="Q212" i="3"/>
  <c r="Q261" i="3"/>
  <c r="Q232" i="3"/>
  <c r="Q263" i="3"/>
  <c r="Q265" i="3"/>
  <c r="Q217" i="3"/>
  <c r="Q229" i="3"/>
  <c r="Q256" i="3"/>
  <c r="Q210" i="3"/>
  <c r="Q219" i="3"/>
  <c r="R113" i="8" l="1"/>
  <c r="S113" i="8" l="1"/>
  <c r="R114" i="8"/>
  <c r="S114" i="8" l="1"/>
  <c r="R115" i="8"/>
  <c r="S115" i="8" l="1"/>
  <c r="R116" i="8"/>
  <c r="S116" i="8" l="1"/>
  <c r="R117" i="8"/>
  <c r="S117" i="8" l="1"/>
  <c r="R118" i="8"/>
  <c r="S118" i="8" s="1"/>
  <c r="Q6" i="1" l="1"/>
  <c r="P2" i="1"/>
  <c r="T3" i="1" l="1"/>
  <c r="T4" i="1" s="1"/>
  <c r="P3" i="1"/>
  <c r="P4" i="1" l="1"/>
  <c r="P5" i="1" s="1"/>
  <c r="P6" i="1" s="1"/>
  <c r="Q2" i="1"/>
  <c r="U3" i="1"/>
  <c r="T5" i="1"/>
  <c r="U4" i="1"/>
  <c r="Q3" i="1" l="1"/>
  <c r="Q4" i="1"/>
  <c r="Q5" i="1"/>
  <c r="U5" i="1"/>
  <c r="T6" i="1"/>
  <c r="U6" i="1" l="1"/>
  <c r="T7" i="1"/>
  <c r="T8" i="1" l="1"/>
  <c r="U7" i="1"/>
  <c r="T9" i="1" l="1"/>
  <c r="U8" i="1"/>
  <c r="T10" i="1" l="1"/>
  <c r="U9" i="1"/>
  <c r="U10" i="1" l="1"/>
  <c r="T11" i="1"/>
  <c r="T12" i="1" l="1"/>
  <c r="U11" i="1"/>
  <c r="T13" i="1" l="1"/>
  <c r="U12" i="1"/>
  <c r="U13" i="1" l="1"/>
  <c r="T14" i="1"/>
  <c r="U14" i="1" l="1"/>
  <c r="T15" i="1"/>
  <c r="T16" i="1" l="1"/>
  <c r="U15" i="1"/>
  <c r="U16" i="1" l="1"/>
  <c r="T17" i="1"/>
  <c r="U17" i="1" l="1"/>
  <c r="S6" i="1"/>
  <c r="S5" i="1"/>
  <c r="R36" i="8" l="1"/>
  <c r="U36" i="8" l="1"/>
  <c r="S36" i="8"/>
  <c r="R101" i="8" l="1"/>
  <c r="S101" i="8" l="1"/>
  <c r="R102" i="8"/>
  <c r="S102" i="8" l="1"/>
  <c r="R103" i="8"/>
  <c r="R104" i="8" l="1"/>
  <c r="S103" i="8"/>
  <c r="R105" i="8" l="1"/>
  <c r="S104" i="8"/>
  <c r="R106" i="8" l="1"/>
  <c r="S105" i="8"/>
  <c r="R107" i="8" l="1"/>
  <c r="S106" i="8"/>
  <c r="R108" i="8" l="1"/>
  <c r="S107" i="8"/>
  <c r="R109" i="8" l="1"/>
  <c r="S108" i="8"/>
  <c r="R110" i="8" l="1"/>
  <c r="S109" i="8"/>
  <c r="S110" i="8" l="1"/>
  <c r="R111" i="8"/>
  <c r="S111" i="8" l="1"/>
  <c r="R112" i="8"/>
  <c r="S112" i="8" s="1"/>
  <c r="R37" i="8" l="1"/>
  <c r="U37" i="8" s="1"/>
  <c r="S37" i="8" l="1"/>
  <c r="R70" i="8" l="1"/>
  <c r="S70" i="8" l="1"/>
  <c r="R71" i="8"/>
  <c r="S71" i="8" l="1"/>
  <c r="R72" i="8"/>
  <c r="R73" i="8" l="1"/>
  <c r="S72" i="8"/>
  <c r="S73" i="8" l="1"/>
  <c r="R74" i="8"/>
  <c r="R75" i="8" l="1"/>
  <c r="S74" i="8"/>
  <c r="R76" i="8" l="1"/>
  <c r="S75" i="8"/>
  <c r="R77" i="8" l="1"/>
  <c r="S76" i="8"/>
  <c r="R78" i="8" l="1"/>
  <c r="S77" i="8"/>
  <c r="S78" i="8" l="1"/>
  <c r="R79" i="8"/>
  <c r="S79" i="8" l="1"/>
  <c r="R80" i="8"/>
  <c r="S80" i="8" l="1"/>
  <c r="R81" i="8"/>
  <c r="R82" i="8" l="1"/>
  <c r="S81" i="8"/>
  <c r="S82" i="8" l="1"/>
  <c r="R83" i="8"/>
  <c r="S83" i="8" l="1"/>
  <c r="R84" i="8"/>
  <c r="R85" i="8" l="1"/>
  <c r="S84" i="8"/>
  <c r="R86" i="8" l="1"/>
  <c r="S85" i="8"/>
  <c r="S86" i="8" l="1"/>
  <c r="R87" i="8"/>
  <c r="S87" i="8" l="1"/>
  <c r="R88" i="8"/>
  <c r="S88" i="8" l="1"/>
  <c r="R89" i="8"/>
  <c r="S89" i="8" l="1"/>
  <c r="R90" i="8"/>
  <c r="R91" i="8" l="1"/>
  <c r="S90" i="8"/>
  <c r="R92" i="8" l="1"/>
  <c r="S91" i="8"/>
  <c r="R93" i="8" l="1"/>
  <c r="S92" i="8"/>
  <c r="R94" i="8" l="1"/>
  <c r="S93" i="8"/>
  <c r="S94" i="8" l="1"/>
  <c r="R95" i="8"/>
  <c r="R96" i="8" l="1"/>
  <c r="S95" i="8"/>
  <c r="R97" i="8" l="1"/>
  <c r="R98" i="8" s="1"/>
  <c r="S96" i="8"/>
  <c r="R99" i="8" l="1"/>
  <c r="S98" i="8"/>
  <c r="S97" i="8"/>
  <c r="R38" i="8"/>
  <c r="R100" i="8" l="1"/>
  <c r="S100" i="8" s="1"/>
  <c r="S99" i="8"/>
  <c r="U38" i="8"/>
  <c r="R39" i="8"/>
  <c r="S38" i="8"/>
  <c r="U39" i="8" l="1"/>
  <c r="S39" i="8"/>
  <c r="R40" i="8"/>
  <c r="U40" i="8" l="1"/>
  <c r="R41" i="8"/>
  <c r="S40" i="8"/>
  <c r="U41" i="8" l="1"/>
  <c r="S41" i="8"/>
  <c r="R42" i="8"/>
  <c r="U42" i="8" l="1"/>
  <c r="S42" i="8"/>
  <c r="R43" i="8"/>
  <c r="U43" i="8" l="1"/>
  <c r="S43" i="8"/>
  <c r="R44" i="8"/>
  <c r="U44" i="8" l="1"/>
  <c r="S44" i="8"/>
  <c r="R45" i="8"/>
  <c r="U45" i="8" l="1"/>
  <c r="S45" i="8"/>
  <c r="R46" i="8"/>
  <c r="U46" i="8" l="1"/>
  <c r="R47" i="8"/>
  <c r="S46" i="8"/>
  <c r="S47" i="8" l="1"/>
  <c r="U47" i="8"/>
  <c r="R48" i="8"/>
  <c r="U48" i="8" l="1"/>
  <c r="S48" i="8"/>
  <c r="R49" i="8"/>
  <c r="U49" i="8" l="1"/>
  <c r="R50" i="8"/>
  <c r="S49" i="8"/>
  <c r="U50" i="8" l="1"/>
  <c r="S50" i="8"/>
  <c r="R51" i="8"/>
  <c r="U51" i="8" l="1"/>
  <c r="S51" i="8"/>
  <c r="R52" i="8"/>
  <c r="U52" i="8" l="1"/>
  <c r="S52" i="8"/>
  <c r="R53" i="8"/>
  <c r="U53" i="8" l="1"/>
  <c r="S53" i="8"/>
  <c r="R54" i="8"/>
  <c r="U54" i="8" l="1"/>
  <c r="S54" i="8"/>
  <c r="R55" i="8"/>
  <c r="U55" i="8" l="1"/>
  <c r="S55" i="8"/>
  <c r="R56" i="8"/>
  <c r="U56" i="8" l="1"/>
  <c r="R57" i="8"/>
  <c r="S56" i="8"/>
  <c r="U57" i="8" l="1"/>
  <c r="S57" i="8"/>
  <c r="R58" i="8"/>
  <c r="U58" i="8" l="1"/>
  <c r="R59" i="8"/>
  <c r="S58" i="8"/>
  <c r="U59" i="8" l="1"/>
  <c r="S59" i="8"/>
  <c r="R60" i="8"/>
  <c r="U60" i="8" l="1"/>
  <c r="S60" i="8"/>
  <c r="R61" i="8"/>
  <c r="U61" i="8" l="1"/>
  <c r="S61" i="8"/>
  <c r="R62" i="8"/>
  <c r="S62" i="8" l="1"/>
  <c r="U62" i="8"/>
  <c r="R63" i="8"/>
  <c r="S63" i="8" l="1"/>
  <c r="U63" i="8"/>
  <c r="R64" i="8"/>
  <c r="U64" i="8" l="1"/>
  <c r="R65" i="8"/>
  <c r="S64" i="8"/>
  <c r="U65" i="8" l="1"/>
  <c r="R66" i="8"/>
  <c r="S65" i="8"/>
  <c r="U66" i="8" l="1"/>
  <c r="S66" i="8"/>
  <c r="R67" i="8"/>
  <c r="R68" i="8" s="1"/>
  <c r="R69" i="8" l="1"/>
  <c r="S69" i="8" s="1"/>
  <c r="S68" i="8"/>
  <c r="V66" i="8"/>
  <c r="V64" i="8"/>
  <c r="U67" i="8"/>
  <c r="V67" i="8" s="1"/>
  <c r="S67" i="8"/>
  <c r="V65" i="8" l="1"/>
  <c r="U77" i="8"/>
  <c r="U73" i="8"/>
  <c r="U94" i="8"/>
  <c r="U68" i="8"/>
  <c r="U90" i="8"/>
  <c r="U87" i="8"/>
  <c r="U85" i="8"/>
  <c r="U96" i="8"/>
  <c r="U93" i="8"/>
  <c r="U75" i="8"/>
  <c r="U95" i="8"/>
  <c r="U71" i="8"/>
  <c r="U70" i="8"/>
  <c r="U72" i="8"/>
  <c r="U91" i="8"/>
  <c r="U76" i="8"/>
  <c r="U81" i="8"/>
  <c r="U82" i="8"/>
  <c r="U74" i="8"/>
  <c r="U83" i="8"/>
  <c r="U89" i="8"/>
  <c r="U88" i="8"/>
  <c r="U86" i="8"/>
  <c r="U78" i="8"/>
  <c r="U92" i="8"/>
  <c r="U80" i="8"/>
  <c r="U69" i="8"/>
  <c r="U84" i="8"/>
  <c r="U97" i="8"/>
  <c r="U79" i="8"/>
  <c r="V62" i="8"/>
  <c r="V63" i="8"/>
  <c r="U197" i="8"/>
  <c r="U130" i="8"/>
  <c r="U121" i="8"/>
  <c r="U167" i="8"/>
  <c r="U161" i="8"/>
  <c r="U100" i="8"/>
  <c r="U106" i="8"/>
  <c r="U124" i="8"/>
  <c r="U182" i="8"/>
  <c r="U133" i="8"/>
  <c r="U193" i="8"/>
  <c r="U141" i="8"/>
  <c r="U178" i="8"/>
  <c r="U143" i="8"/>
  <c r="U170" i="8"/>
  <c r="U166" i="8"/>
  <c r="U184" i="8"/>
  <c r="U142" i="8"/>
  <c r="U109" i="8"/>
  <c r="U174" i="8"/>
  <c r="U196" i="8"/>
  <c r="U107" i="8"/>
  <c r="U160" i="8"/>
  <c r="U147" i="8"/>
  <c r="U140" i="8"/>
  <c r="U158" i="8"/>
  <c r="U118" i="8"/>
  <c r="U110" i="8"/>
  <c r="U123" i="8"/>
  <c r="U135" i="8"/>
  <c r="U169" i="8"/>
  <c r="U101" i="8"/>
  <c r="U98" i="8"/>
  <c r="U119" i="8"/>
  <c r="U163" i="8"/>
  <c r="U146" i="8"/>
  <c r="U116" i="8"/>
  <c r="U99" i="8"/>
  <c r="U120" i="8"/>
  <c r="U181" i="8"/>
  <c r="U190" i="8"/>
  <c r="U113" i="8"/>
  <c r="U108" i="8"/>
  <c r="U162" i="8"/>
  <c r="U145" i="8"/>
  <c r="U105" i="8"/>
  <c r="U103" i="8"/>
  <c r="U200" i="8"/>
  <c r="U188" i="8"/>
  <c r="U192" i="8"/>
  <c r="U150" i="8"/>
  <c r="U104" i="8"/>
  <c r="U171" i="8"/>
  <c r="U153" i="8"/>
  <c r="U179" i="8"/>
  <c r="U186" i="8"/>
  <c r="U155" i="8"/>
  <c r="U151" i="8"/>
  <c r="U165" i="8"/>
  <c r="U134" i="8"/>
  <c r="U168" i="8"/>
  <c r="U199" i="8"/>
  <c r="U172" i="8"/>
  <c r="U194" i="8"/>
  <c r="U148" i="8"/>
  <c r="U185" i="8"/>
  <c r="U144" i="8"/>
  <c r="U198" i="8"/>
  <c r="U164" i="8"/>
  <c r="U129" i="8"/>
  <c r="U132" i="8"/>
  <c r="U122" i="8"/>
  <c r="U189" i="8"/>
  <c r="U177" i="8"/>
  <c r="U112" i="8"/>
  <c r="U154" i="8"/>
  <c r="U183" i="8"/>
  <c r="U136" i="8"/>
  <c r="U139" i="8"/>
  <c r="U149" i="8"/>
  <c r="U137" i="8"/>
  <c r="U156" i="8"/>
  <c r="U191" i="8"/>
  <c r="U131" i="8"/>
  <c r="U128" i="8"/>
  <c r="U176" i="8"/>
  <c r="U111" i="8"/>
  <c r="U127" i="8"/>
  <c r="U173" i="8"/>
  <c r="U115" i="8"/>
  <c r="U159" i="8"/>
  <c r="U126" i="8"/>
  <c r="U125" i="8"/>
  <c r="U180" i="8"/>
  <c r="U152" i="8"/>
  <c r="U195" i="8"/>
  <c r="U138" i="8"/>
  <c r="U175" i="8"/>
  <c r="U187" i="8"/>
  <c r="U102" i="8"/>
  <c r="U117" i="8"/>
  <c r="U157" i="8"/>
  <c r="U114" i="8"/>
  <c r="V92" i="8" l="1"/>
  <c r="V70" i="8"/>
  <c r="V71" i="8"/>
  <c r="V68" i="8"/>
  <c r="V88" i="8"/>
  <c r="V38" i="8"/>
  <c r="V72" i="8"/>
  <c r="V94" i="8"/>
  <c r="V78" i="8"/>
  <c r="V81" i="8"/>
  <c r="V74" i="8"/>
  <c r="V80" i="8"/>
  <c r="V75" i="8"/>
  <c r="V82" i="8"/>
  <c r="V95" i="8"/>
  <c r="V84" i="8"/>
  <c r="V76" i="8"/>
  <c r="V79" i="8"/>
  <c r="V89" i="8"/>
  <c r="V93" i="8"/>
  <c r="V87" i="8"/>
  <c r="V91" i="8"/>
  <c r="V69" i="8"/>
  <c r="V83" i="8"/>
  <c r="V96" i="8"/>
  <c r="V85" i="8"/>
  <c r="V97" i="8"/>
  <c r="V77" i="8"/>
  <c r="V86" i="8"/>
  <c r="V39" i="8"/>
  <c r="V90" i="8"/>
  <c r="V73" i="8"/>
  <c r="V40" i="8"/>
  <c r="V41" i="8"/>
  <c r="V42" i="8"/>
  <c r="V43" i="8"/>
  <c r="V44" i="8"/>
  <c r="V45" i="8"/>
  <c r="V46" i="8"/>
  <c r="V49" i="8"/>
  <c r="V47" i="8"/>
  <c r="V48" i="8"/>
  <c r="V50" i="8"/>
  <c r="V51" i="8"/>
  <c r="V52" i="8"/>
  <c r="V53" i="8"/>
  <c r="V54" i="8"/>
  <c r="V56" i="8"/>
  <c r="V57" i="8"/>
  <c r="V55" i="8"/>
  <c r="V58" i="8"/>
  <c r="V59" i="8"/>
  <c r="V60" i="8"/>
  <c r="V61" i="8"/>
  <c r="V131" i="8"/>
  <c r="W131" i="8" s="1"/>
  <c r="X131" i="8" s="1"/>
  <c r="Q131" i="3" s="1"/>
  <c r="Q131" i="8" s="1"/>
  <c r="V143" i="8"/>
  <c r="W143" i="8" s="1"/>
  <c r="X143" i="8" s="1"/>
  <c r="Q143" i="3" s="1"/>
  <c r="Q143" i="8" s="1"/>
  <c r="V149" i="8"/>
  <c r="W149" i="8" s="1"/>
  <c r="X149" i="8" s="1"/>
  <c r="Q149" i="3" s="1"/>
  <c r="Q149" i="8" s="1"/>
  <c r="V182" i="8"/>
  <c r="W182" i="8" s="1"/>
  <c r="X182" i="8" s="1"/>
  <c r="Q182" i="3" s="1"/>
  <c r="Q182" i="8" s="1"/>
  <c r="V115" i="8"/>
  <c r="W115" i="8" s="1"/>
  <c r="X115" i="8" s="1"/>
  <c r="Q115" i="3" s="1"/>
  <c r="Q115" i="8" s="1"/>
  <c r="V145" i="8"/>
  <c r="W145" i="8" s="1"/>
  <c r="X145" i="8" s="1"/>
  <c r="Q145" i="3" s="1"/>
  <c r="Q145" i="8" s="1"/>
  <c r="V113" i="8"/>
  <c r="W113" i="8" s="1"/>
  <c r="X113" i="8" s="1"/>
  <c r="Q113" i="3" s="1"/>
  <c r="Q113" i="8" s="1"/>
  <c r="V167" i="8"/>
  <c r="W167" i="8" s="1"/>
  <c r="X167" i="8" s="1"/>
  <c r="Q167" i="3" s="1"/>
  <c r="Q167" i="8" s="1"/>
  <c r="V116" i="8"/>
  <c r="W116" i="8" s="1"/>
  <c r="X116" i="8" s="1"/>
  <c r="Q116" i="3" s="1"/>
  <c r="Q116" i="8" s="1"/>
  <c r="V125" i="8"/>
  <c r="W125" i="8" s="1"/>
  <c r="X125" i="8" s="1"/>
  <c r="Q125" i="3" s="1"/>
  <c r="Q125" i="8" s="1"/>
  <c r="V103" i="8"/>
  <c r="W103" i="8" s="1"/>
  <c r="X103" i="8" s="1"/>
  <c r="Q103" i="3" s="1"/>
  <c r="Q103" i="8" s="1"/>
  <c r="V137" i="8"/>
  <c r="W137" i="8" s="1"/>
  <c r="X137" i="8" s="1"/>
  <c r="Q137" i="3" s="1"/>
  <c r="Q137" i="8" s="1"/>
  <c r="V17" i="8"/>
  <c r="V200" i="8"/>
  <c r="W200" i="8" s="1"/>
  <c r="X200" i="8" s="1"/>
  <c r="Q200" i="3" s="1"/>
  <c r="Q200" i="8" s="1"/>
  <c r="V130" i="8"/>
  <c r="W130" i="8" s="1"/>
  <c r="X130" i="8" s="1"/>
  <c r="Q130" i="3" s="1"/>
  <c r="Q130" i="8" s="1"/>
  <c r="V30" i="8"/>
  <c r="V189" i="8"/>
  <c r="W189" i="8" s="1"/>
  <c r="X189" i="8" s="1"/>
  <c r="Q189" i="3" s="1"/>
  <c r="Q189" i="8" s="1"/>
  <c r="V178" i="8"/>
  <c r="W178" i="8" s="1"/>
  <c r="X178" i="8" s="1"/>
  <c r="Q178" i="3" s="1"/>
  <c r="Q178" i="8" s="1"/>
  <c r="V16" i="8"/>
  <c r="V160" i="8"/>
  <c r="W160" i="8" s="1"/>
  <c r="X160" i="8" s="1"/>
  <c r="Q160" i="3" s="1"/>
  <c r="Q160" i="8" s="1"/>
  <c r="V193" i="8"/>
  <c r="W193" i="8" s="1"/>
  <c r="X193" i="8" s="1"/>
  <c r="Q193" i="3" s="1"/>
  <c r="Q193" i="8" s="1"/>
  <c r="V152" i="8"/>
  <c r="W152" i="8" s="1"/>
  <c r="X152" i="8" s="1"/>
  <c r="Q152" i="3" s="1"/>
  <c r="Q152" i="8" s="1"/>
  <c r="V198" i="8"/>
  <c r="W198" i="8" s="1"/>
  <c r="X198" i="8" s="1"/>
  <c r="Q198" i="3" s="1"/>
  <c r="Q198" i="8" s="1"/>
  <c r="V13" i="8"/>
  <c r="V15" i="8"/>
  <c r="V101" i="8"/>
  <c r="W101" i="8" s="1"/>
  <c r="X101" i="8" s="1"/>
  <c r="Q101" i="3" s="1"/>
  <c r="Q101" i="8" s="1"/>
  <c r="V185" i="8"/>
  <c r="W185" i="8" s="1"/>
  <c r="X185" i="8" s="1"/>
  <c r="Q185" i="3" s="1"/>
  <c r="Q185" i="8" s="1"/>
  <c r="V27" i="8"/>
  <c r="V191" i="8"/>
  <c r="W191" i="8" s="1"/>
  <c r="X191" i="8" s="1"/>
  <c r="Q191" i="3" s="1"/>
  <c r="Q191" i="8" s="1"/>
  <c r="V104" i="8"/>
  <c r="W104" i="8" s="1"/>
  <c r="X104" i="8" s="1"/>
  <c r="Q104" i="3" s="1"/>
  <c r="Q104" i="8" s="1"/>
  <c r="V32" i="8"/>
  <c r="V144" i="8"/>
  <c r="W144" i="8" s="1"/>
  <c r="X144" i="8" s="1"/>
  <c r="Q144" i="3" s="1"/>
  <c r="Q144" i="8" s="1"/>
  <c r="V169" i="8"/>
  <c r="W169" i="8" s="1"/>
  <c r="X169" i="8" s="1"/>
  <c r="Q169" i="3" s="1"/>
  <c r="Q169" i="8" s="1"/>
  <c r="V197" i="8"/>
  <c r="W197" i="8" s="1"/>
  <c r="X197" i="8" s="1"/>
  <c r="Q197" i="3" s="1"/>
  <c r="Q197" i="8" s="1"/>
  <c r="V107" i="8"/>
  <c r="W107" i="8" s="1"/>
  <c r="X107" i="8" s="1"/>
  <c r="Q107" i="3" s="1"/>
  <c r="Q107" i="8" s="1"/>
  <c r="V139" i="8"/>
  <c r="W139" i="8" s="1"/>
  <c r="X139" i="8" s="1"/>
  <c r="Q139" i="3" s="1"/>
  <c r="Q139" i="8" s="1"/>
  <c r="V184" i="8"/>
  <c r="W184" i="8" s="1"/>
  <c r="X184" i="8" s="1"/>
  <c r="Q184" i="3" s="1"/>
  <c r="Q184" i="8" s="1"/>
  <c r="V128" i="8"/>
  <c r="W128" i="8" s="1"/>
  <c r="X128" i="8" s="1"/>
  <c r="Q128" i="3" s="1"/>
  <c r="Q128" i="8" s="1"/>
  <c r="V99" i="8"/>
  <c r="V109" i="8"/>
  <c r="W109" i="8" s="1"/>
  <c r="X109" i="8" s="1"/>
  <c r="Q109" i="3" s="1"/>
  <c r="Q109" i="8" s="1"/>
  <c r="V35" i="8"/>
  <c r="V138" i="8"/>
  <c r="W138" i="8" s="1"/>
  <c r="X138" i="8" s="1"/>
  <c r="Q138" i="3" s="1"/>
  <c r="Q138" i="8" s="1"/>
  <c r="V23" i="8"/>
  <c r="V168" i="8"/>
  <c r="W168" i="8" s="1"/>
  <c r="X168" i="8" s="1"/>
  <c r="Q168" i="3" s="1"/>
  <c r="Q168" i="8" s="1"/>
  <c r="V153" i="8"/>
  <c r="W153" i="8" s="1"/>
  <c r="X153" i="8" s="1"/>
  <c r="Q153" i="3" s="1"/>
  <c r="Q153" i="8" s="1"/>
  <c r="V117" i="8"/>
  <c r="W117" i="8" s="1"/>
  <c r="X117" i="8" s="1"/>
  <c r="Q117" i="3" s="1"/>
  <c r="Q117" i="8" s="1"/>
  <c r="V110" i="8"/>
  <c r="W110" i="8" s="1"/>
  <c r="X110" i="8" s="1"/>
  <c r="Q110" i="3" s="1"/>
  <c r="Q110" i="8" s="1"/>
  <c r="V164" i="8"/>
  <c r="W164" i="8" s="1"/>
  <c r="X164" i="8" s="1"/>
  <c r="Q164" i="3" s="1"/>
  <c r="Q164" i="8" s="1"/>
  <c r="V173" i="8"/>
  <c r="W173" i="8" s="1"/>
  <c r="X173" i="8" s="1"/>
  <c r="Q173" i="3" s="1"/>
  <c r="Q173" i="8" s="1"/>
  <c r="V111" i="8"/>
  <c r="W111" i="8" s="1"/>
  <c r="X111" i="8" s="1"/>
  <c r="Q111" i="3" s="1"/>
  <c r="Q111" i="8" s="1"/>
  <c r="V9" i="8"/>
  <c r="V159" i="8"/>
  <c r="W159" i="8" s="1"/>
  <c r="X159" i="8" s="1"/>
  <c r="Q159" i="3" s="1"/>
  <c r="Q159" i="8" s="1"/>
  <c r="V177" i="8"/>
  <c r="W177" i="8" s="1"/>
  <c r="X177" i="8" s="1"/>
  <c r="Q177" i="3" s="1"/>
  <c r="Q177" i="8" s="1"/>
  <c r="V156" i="8"/>
  <c r="W156" i="8" s="1"/>
  <c r="X156" i="8" s="1"/>
  <c r="Q156" i="3" s="1"/>
  <c r="Q156" i="8" s="1"/>
  <c r="V188" i="8"/>
  <c r="W188" i="8" s="1"/>
  <c r="X188" i="8" s="1"/>
  <c r="Q188" i="3" s="1"/>
  <c r="Q188" i="8" s="1"/>
  <c r="V158" i="8"/>
  <c r="W158" i="8" s="1"/>
  <c r="X158" i="8" s="1"/>
  <c r="Q158" i="3" s="1"/>
  <c r="Q158" i="8" s="1"/>
  <c r="V122" i="8"/>
  <c r="W122" i="8" s="1"/>
  <c r="X122" i="8" s="1"/>
  <c r="Q122" i="3" s="1"/>
  <c r="Q122" i="8" s="1"/>
  <c r="V24" i="8"/>
  <c r="V121" i="8"/>
  <c r="W121" i="8" s="1"/>
  <c r="X121" i="8" s="1"/>
  <c r="Q121" i="3" s="1"/>
  <c r="Q121" i="8" s="1"/>
  <c r="V157" i="8"/>
  <c r="W157" i="8" s="1"/>
  <c r="X157" i="8" s="1"/>
  <c r="Q157" i="3" s="1"/>
  <c r="Q157" i="8" s="1"/>
  <c r="V162" i="8"/>
  <c r="W162" i="8" s="1"/>
  <c r="X162" i="8" s="1"/>
  <c r="Q162" i="3" s="1"/>
  <c r="Q162" i="8" s="1"/>
  <c r="V142" i="8"/>
  <c r="W142" i="8" s="1"/>
  <c r="X142" i="8" s="1"/>
  <c r="Q142" i="3" s="1"/>
  <c r="Q142" i="8" s="1"/>
  <c r="V199" i="8"/>
  <c r="W199" i="8" s="1"/>
  <c r="X199" i="8" s="1"/>
  <c r="Q199" i="3" s="1"/>
  <c r="Q199" i="8" s="1"/>
  <c r="V34" i="8"/>
  <c r="V124" i="8"/>
  <c r="W124" i="8" s="1"/>
  <c r="X124" i="8" s="1"/>
  <c r="Q124" i="3" s="1"/>
  <c r="Q124" i="8" s="1"/>
  <c r="V147" i="8"/>
  <c r="W147" i="8" s="1"/>
  <c r="X147" i="8" s="1"/>
  <c r="Q147" i="3" s="1"/>
  <c r="Q147" i="8" s="1"/>
  <c r="V31" i="8"/>
  <c r="V10" i="8"/>
  <c r="V165" i="8"/>
  <c r="W165" i="8" s="1"/>
  <c r="X165" i="8" s="1"/>
  <c r="Q165" i="3" s="1"/>
  <c r="Q165" i="8" s="1"/>
  <c r="V166" i="8"/>
  <c r="W166" i="8" s="1"/>
  <c r="X166" i="8" s="1"/>
  <c r="Q166" i="3" s="1"/>
  <c r="Q166" i="8" s="1"/>
  <c r="V119" i="8"/>
  <c r="W119" i="8" s="1"/>
  <c r="X119" i="8" s="1"/>
  <c r="Q119" i="3" s="1"/>
  <c r="Q119" i="8" s="1"/>
  <c r="V179" i="8"/>
  <c r="W179" i="8" s="1"/>
  <c r="X179" i="8" s="1"/>
  <c r="Q179" i="3" s="1"/>
  <c r="Q179" i="8" s="1"/>
  <c r="V127" i="8"/>
  <c r="W127" i="8" s="1"/>
  <c r="X127" i="8" s="1"/>
  <c r="Q127" i="3" s="1"/>
  <c r="Q127" i="8" s="1"/>
  <c r="V175" i="8"/>
  <c r="W175" i="8" s="1"/>
  <c r="X175" i="8" s="1"/>
  <c r="Q175" i="3" s="1"/>
  <c r="Q175" i="8" s="1"/>
  <c r="V181" i="8"/>
  <c r="W181" i="8" s="1"/>
  <c r="X181" i="8" s="1"/>
  <c r="Q181" i="3" s="1"/>
  <c r="Q181" i="8" s="1"/>
  <c r="V120" i="8"/>
  <c r="W120" i="8" s="1"/>
  <c r="X120" i="8" s="1"/>
  <c r="Q120" i="3" s="1"/>
  <c r="Q120" i="8" s="1"/>
  <c r="V170" i="8"/>
  <c r="W170" i="8" s="1"/>
  <c r="X170" i="8" s="1"/>
  <c r="Q170" i="3" s="1"/>
  <c r="Q170" i="8" s="1"/>
  <c r="V171" i="8"/>
  <c r="W171" i="8" s="1"/>
  <c r="X171" i="8" s="1"/>
  <c r="Q171" i="3" s="1"/>
  <c r="Q171" i="8" s="1"/>
  <c r="V28" i="8"/>
  <c r="V195" i="8"/>
  <c r="W195" i="8" s="1"/>
  <c r="X195" i="8" s="1"/>
  <c r="Q195" i="3" s="1"/>
  <c r="Q195" i="8" s="1"/>
  <c r="V161" i="8"/>
  <c r="W161" i="8" s="1"/>
  <c r="X161" i="8" s="1"/>
  <c r="Q161" i="3" s="1"/>
  <c r="Q161" i="8" s="1"/>
  <c r="V106" i="8"/>
  <c r="W106" i="8" s="1"/>
  <c r="X106" i="8" s="1"/>
  <c r="Q106" i="3" s="1"/>
  <c r="Q106" i="8" s="1"/>
  <c r="V180" i="8"/>
  <c r="W180" i="8" s="1"/>
  <c r="X180" i="8" s="1"/>
  <c r="Q180" i="3" s="1"/>
  <c r="Q180" i="8" s="1"/>
  <c r="V146" i="8"/>
  <c r="W146" i="8" s="1"/>
  <c r="X146" i="8" s="1"/>
  <c r="Q146" i="3" s="1"/>
  <c r="Q146" i="8" s="1"/>
  <c r="V14" i="8"/>
  <c r="V100" i="8"/>
  <c r="W100" i="8" s="1"/>
  <c r="X100" i="8" s="1"/>
  <c r="Q100" i="3" s="1"/>
  <c r="Q100" i="8" s="1"/>
  <c r="V19" i="8"/>
  <c r="V37" i="8"/>
  <c r="V151" i="8"/>
  <c r="W151" i="8" s="1"/>
  <c r="X151" i="8" s="1"/>
  <c r="Q151" i="3" s="1"/>
  <c r="Q151" i="8" s="1"/>
  <c r="V136" i="8"/>
  <c r="W136" i="8" s="1"/>
  <c r="X136" i="8" s="1"/>
  <c r="Q136" i="3" s="1"/>
  <c r="Q136" i="8" s="1"/>
  <c r="V135" i="8"/>
  <c r="W135" i="8" s="1"/>
  <c r="X135" i="8" s="1"/>
  <c r="Q135" i="3" s="1"/>
  <c r="Q135" i="8" s="1"/>
  <c r="V141" i="8"/>
  <c r="W141" i="8" s="1"/>
  <c r="X141" i="8" s="1"/>
  <c r="Q141" i="3" s="1"/>
  <c r="Q141" i="8" s="1"/>
  <c r="V8" i="8"/>
  <c r="V129" i="8"/>
  <c r="W129" i="8" s="1"/>
  <c r="X129" i="8" s="1"/>
  <c r="Q129" i="3" s="1"/>
  <c r="Q129" i="8" s="1"/>
  <c r="V172" i="8"/>
  <c r="W172" i="8" s="1"/>
  <c r="X172" i="8" s="1"/>
  <c r="Q172" i="3" s="1"/>
  <c r="Q172" i="8" s="1"/>
  <c r="V112" i="8"/>
  <c r="W112" i="8" s="1"/>
  <c r="X112" i="8" s="1"/>
  <c r="Q112" i="3" s="1"/>
  <c r="Q112" i="8" s="1"/>
  <c r="V186" i="8"/>
  <c r="W186" i="8" s="1"/>
  <c r="X186" i="8" s="1"/>
  <c r="Q186" i="3" s="1"/>
  <c r="Q186" i="8" s="1"/>
  <c r="V11" i="8"/>
  <c r="V133" i="8"/>
  <c r="W133" i="8" s="1"/>
  <c r="X133" i="8" s="1"/>
  <c r="Q133" i="3" s="1"/>
  <c r="Q133" i="8" s="1"/>
  <c r="V98" i="8"/>
  <c r="V190" i="8"/>
  <c r="W190" i="8" s="1"/>
  <c r="X190" i="8" s="1"/>
  <c r="Q190" i="3" s="1"/>
  <c r="Q190" i="8" s="1"/>
  <c r="V22" i="8"/>
  <c r="V25" i="8"/>
  <c r="V192" i="8"/>
  <c r="W192" i="8" s="1"/>
  <c r="X192" i="8" s="1"/>
  <c r="Q192" i="3" s="1"/>
  <c r="Q192" i="8" s="1"/>
  <c r="V105" i="8"/>
  <c r="W105" i="8" s="1"/>
  <c r="X105" i="8" s="1"/>
  <c r="Q105" i="3" s="1"/>
  <c r="Q105" i="8" s="1"/>
  <c r="V29" i="8"/>
  <c r="V140" i="8"/>
  <c r="W140" i="8" s="1"/>
  <c r="X140" i="8" s="1"/>
  <c r="Q140" i="3" s="1"/>
  <c r="Q140" i="8" s="1"/>
  <c r="V134" i="8"/>
  <c r="W134" i="8" s="1"/>
  <c r="X134" i="8" s="1"/>
  <c r="Q134" i="3" s="1"/>
  <c r="Q134" i="8" s="1"/>
  <c r="V176" i="8"/>
  <c r="W176" i="8" s="1"/>
  <c r="X176" i="8" s="1"/>
  <c r="Q176" i="3" s="1"/>
  <c r="Q176" i="8" s="1"/>
  <c r="V187" i="8"/>
  <c r="W187" i="8" s="1"/>
  <c r="X187" i="8" s="1"/>
  <c r="Q187" i="3" s="1"/>
  <c r="Q187" i="8" s="1"/>
  <c r="V21" i="8"/>
  <c r="V118" i="8"/>
  <c r="W118" i="8" s="1"/>
  <c r="X118" i="8" s="1"/>
  <c r="Q118" i="3" s="1"/>
  <c r="Q118" i="8" s="1"/>
  <c r="V18" i="8"/>
  <c r="V150" i="8"/>
  <c r="W150" i="8" s="1"/>
  <c r="X150" i="8" s="1"/>
  <c r="Q150" i="3" s="1"/>
  <c r="Q150" i="8" s="1"/>
  <c r="V148" i="8"/>
  <c r="W148" i="8" s="1"/>
  <c r="X148" i="8" s="1"/>
  <c r="Q148" i="3" s="1"/>
  <c r="Q148" i="8" s="1"/>
  <c r="V154" i="8"/>
  <c r="W154" i="8" s="1"/>
  <c r="X154" i="8" s="1"/>
  <c r="Q154" i="3" s="1"/>
  <c r="Q154" i="8" s="1"/>
  <c r="V114" i="8"/>
  <c r="W114" i="8" s="1"/>
  <c r="X114" i="8" s="1"/>
  <c r="Q114" i="3" s="1"/>
  <c r="Q114" i="8" s="1"/>
  <c r="V194" i="8"/>
  <c r="W194" i="8" s="1"/>
  <c r="X194" i="8" s="1"/>
  <c r="Q194" i="3" s="1"/>
  <c r="Q194" i="8" s="1"/>
  <c r="V155" i="8"/>
  <c r="W155" i="8" s="1"/>
  <c r="X155" i="8" s="1"/>
  <c r="Q155" i="3" s="1"/>
  <c r="Q155" i="8" s="1"/>
  <c r="V36" i="8"/>
  <c r="V174" i="8"/>
  <c r="W174" i="8" s="1"/>
  <c r="X174" i="8" s="1"/>
  <c r="Q174" i="3" s="1"/>
  <c r="Q174" i="8" s="1"/>
  <c r="V132" i="8"/>
  <c r="W132" i="8" s="1"/>
  <c r="X132" i="8" s="1"/>
  <c r="Q132" i="3" s="1"/>
  <c r="Q132" i="8" s="1"/>
  <c r="V196" i="8"/>
  <c r="W196" i="8" s="1"/>
  <c r="X196" i="8" s="1"/>
  <c r="Q196" i="3" s="1"/>
  <c r="Q196" i="8" s="1"/>
  <c r="V33" i="8"/>
  <c r="V183" i="8"/>
  <c r="W183" i="8" s="1"/>
  <c r="X183" i="8" s="1"/>
  <c r="Q183" i="3" s="1"/>
  <c r="Q183" i="8" s="1"/>
  <c r="V20" i="8"/>
  <c r="V26" i="8"/>
  <c r="V108" i="8"/>
  <c r="W108" i="8" s="1"/>
  <c r="X108" i="8" s="1"/>
  <c r="Q108" i="3" s="1"/>
  <c r="Q108" i="8" s="1"/>
  <c r="V163" i="8"/>
  <c r="W163" i="8" s="1"/>
  <c r="X163" i="8" s="1"/>
  <c r="Q163" i="3" s="1"/>
  <c r="Q163" i="8" s="1"/>
  <c r="V126" i="8"/>
  <c r="W126" i="8" s="1"/>
  <c r="X126" i="8" s="1"/>
  <c r="Q126" i="3" s="1"/>
  <c r="Q126" i="8" s="1"/>
  <c r="V12" i="8"/>
  <c r="V102" i="8"/>
  <c r="W102" i="8" s="1"/>
  <c r="X102" i="8" s="1"/>
  <c r="Q102" i="3" s="1"/>
  <c r="Q102" i="8" s="1"/>
  <c r="V123" i="8"/>
  <c r="W123" i="8" s="1"/>
  <c r="X123" i="8" s="1"/>
  <c r="Q123" i="3" s="1"/>
  <c r="Q123" i="8" s="1"/>
  <c r="W98" i="8" l="1"/>
  <c r="X98" i="8" s="1"/>
  <c r="Q98" i="3" s="1"/>
  <c r="Q98" i="8" s="1"/>
  <c r="W99" i="8"/>
  <c r="X99" i="8" s="1"/>
  <c r="Q99" i="3" s="1"/>
  <c r="Q99" i="8" s="1"/>
  <c r="W18" i="8"/>
  <c r="X18" i="8" s="1"/>
  <c r="Q18" i="3" s="1"/>
  <c r="Q18" i="8" s="1"/>
  <c r="W78" i="8"/>
  <c r="X78" i="8" s="1"/>
  <c r="Q78" i="3" s="1"/>
  <c r="Q78" i="8" s="1"/>
  <c r="W48" i="8"/>
  <c r="X48" i="8" s="1"/>
  <c r="Q48" i="3" s="1"/>
  <c r="Q48" i="8" s="1"/>
  <c r="W35" i="8"/>
  <c r="X35" i="8" s="1"/>
  <c r="Q35" i="3" s="1"/>
  <c r="Q35" i="8" s="1"/>
  <c r="W95" i="8"/>
  <c r="X95" i="8" s="1"/>
  <c r="Q95" i="3" s="1"/>
  <c r="Q95" i="8" s="1"/>
  <c r="W65" i="8"/>
  <c r="X65" i="8" s="1"/>
  <c r="Q65" i="3" s="1"/>
  <c r="Q65" i="8" s="1"/>
  <c r="W15" i="8"/>
  <c r="X15" i="8" s="1"/>
  <c r="Q15" i="3" s="1"/>
  <c r="Q15" i="8" s="1"/>
  <c r="W75" i="8"/>
  <c r="X75" i="8" s="1"/>
  <c r="Q75" i="3" s="1"/>
  <c r="Q75" i="8" s="1"/>
  <c r="W45" i="8"/>
  <c r="X45" i="8" s="1"/>
  <c r="Q45" i="3" s="1"/>
  <c r="Q45" i="8" s="1"/>
  <c r="W36" i="8"/>
  <c r="X36" i="8" s="1"/>
  <c r="Q36" i="3" s="1"/>
  <c r="Q36" i="8" s="1"/>
  <c r="W96" i="8"/>
  <c r="X96" i="8" s="1"/>
  <c r="Q96" i="3" s="1"/>
  <c r="Q96" i="8" s="1"/>
  <c r="W66" i="8"/>
  <c r="X66" i="8" s="1"/>
  <c r="Q66" i="3" s="1"/>
  <c r="Q66" i="8" s="1"/>
  <c r="W37" i="8"/>
  <c r="X37" i="8" s="1"/>
  <c r="Q37" i="3" s="1"/>
  <c r="Q37" i="8" s="1"/>
  <c r="W97" i="8"/>
  <c r="X97" i="8" s="1"/>
  <c r="Q97" i="3" s="1"/>
  <c r="Q97" i="8" s="1"/>
  <c r="W67" i="8"/>
  <c r="X67" i="8" s="1"/>
  <c r="Q67" i="3" s="1"/>
  <c r="Q67" i="8" s="1"/>
  <c r="W34" i="8"/>
  <c r="X34" i="8" s="1"/>
  <c r="Q34" i="3" s="1"/>
  <c r="Q34" i="8" s="1"/>
  <c r="W94" i="8"/>
  <c r="X94" i="8" s="1"/>
  <c r="Q94" i="3" s="1"/>
  <c r="Q94" i="8" s="1"/>
  <c r="W64" i="8"/>
  <c r="X64" i="8" s="1"/>
  <c r="Q64" i="3" s="1"/>
  <c r="Q64" i="8" s="1"/>
  <c r="W13" i="8"/>
  <c r="X13" i="8" s="1"/>
  <c r="Q13" i="3" s="1"/>
  <c r="Q13" i="8" s="1"/>
  <c r="W73" i="8"/>
  <c r="X73" i="8" s="1"/>
  <c r="Q73" i="3" s="1"/>
  <c r="Q73" i="8" s="1"/>
  <c r="W43" i="8"/>
  <c r="X43" i="8" s="1"/>
  <c r="Q43" i="3" s="1"/>
  <c r="Q43" i="8" s="1"/>
  <c r="W30" i="8"/>
  <c r="X30" i="8" s="1"/>
  <c r="Q30" i="3" s="1"/>
  <c r="Q30" i="8" s="1"/>
  <c r="W90" i="8"/>
  <c r="X90" i="8" s="1"/>
  <c r="Q90" i="3" s="1"/>
  <c r="Q90" i="8" s="1"/>
  <c r="W60" i="8"/>
  <c r="X60" i="8" s="1"/>
  <c r="Q60" i="3" s="1"/>
  <c r="Q60" i="8" s="1"/>
  <c r="W26" i="8"/>
  <c r="X26" i="8" s="1"/>
  <c r="Q26" i="3" s="1"/>
  <c r="Q26" i="8" s="1"/>
  <c r="W86" i="8"/>
  <c r="X86" i="8" s="1"/>
  <c r="Q86" i="3" s="1"/>
  <c r="Q86" i="8" s="1"/>
  <c r="W56" i="8"/>
  <c r="X56" i="8" s="1"/>
  <c r="Q56" i="3" s="1"/>
  <c r="Q56" i="8" s="1"/>
  <c r="W21" i="8"/>
  <c r="X21" i="8" s="1"/>
  <c r="Q21" i="3" s="1"/>
  <c r="Q21" i="8" s="1"/>
  <c r="W81" i="8"/>
  <c r="X81" i="8" s="1"/>
  <c r="Q81" i="3" s="1"/>
  <c r="Q81" i="8" s="1"/>
  <c r="W51" i="8"/>
  <c r="X51" i="8" s="1"/>
  <c r="Q51" i="3" s="1"/>
  <c r="Q51" i="8" s="1"/>
  <c r="W25" i="8"/>
  <c r="X25" i="8" s="1"/>
  <c r="Q25" i="3" s="1"/>
  <c r="Q25" i="8" s="1"/>
  <c r="W85" i="8"/>
  <c r="X85" i="8" s="1"/>
  <c r="Q85" i="3" s="1"/>
  <c r="Q85" i="8" s="1"/>
  <c r="W55" i="8"/>
  <c r="X55" i="8" s="1"/>
  <c r="Q55" i="3" s="1"/>
  <c r="Q55" i="8" s="1"/>
  <c r="W19" i="8"/>
  <c r="X19" i="8" s="1"/>
  <c r="Q19" i="3" s="1"/>
  <c r="Q19" i="8" s="1"/>
  <c r="W79" i="8"/>
  <c r="X79" i="8" s="1"/>
  <c r="Q79" i="3" s="1"/>
  <c r="Q79" i="8" s="1"/>
  <c r="W49" i="8"/>
  <c r="X49" i="8" s="1"/>
  <c r="Q49" i="3" s="1"/>
  <c r="Q49" i="8" s="1"/>
  <c r="W88" i="8"/>
  <c r="X88" i="8" s="1"/>
  <c r="Q88" i="3" s="1"/>
  <c r="Q88" i="8" s="1"/>
  <c r="W28" i="8"/>
  <c r="X28" i="8" s="1"/>
  <c r="Q28" i="3" s="1"/>
  <c r="Q28" i="8" s="1"/>
  <c r="W58" i="8"/>
  <c r="X58" i="8" s="1"/>
  <c r="Q58" i="3" s="1"/>
  <c r="Q58" i="8" s="1"/>
  <c r="W32" i="8"/>
  <c r="X32" i="8" s="1"/>
  <c r="Q32" i="3" s="1"/>
  <c r="Q32" i="8" s="1"/>
  <c r="W92" i="8"/>
  <c r="X92" i="8" s="1"/>
  <c r="Q92" i="3" s="1"/>
  <c r="Q92" i="8" s="1"/>
  <c r="W62" i="8"/>
  <c r="X62" i="8" s="1"/>
  <c r="Q62" i="3" s="1"/>
  <c r="Q62" i="8" s="1"/>
  <c r="W17" i="8"/>
  <c r="X17" i="8" s="1"/>
  <c r="Q17" i="3" s="1"/>
  <c r="Q17" i="8" s="1"/>
  <c r="W77" i="8"/>
  <c r="X77" i="8" s="1"/>
  <c r="Q77" i="3" s="1"/>
  <c r="Q77" i="8" s="1"/>
  <c r="W47" i="8"/>
  <c r="X47" i="8" s="1"/>
  <c r="Q47" i="3" s="1"/>
  <c r="Q47" i="8" s="1"/>
  <c r="W29" i="8"/>
  <c r="X29" i="8" s="1"/>
  <c r="Q29" i="3" s="1"/>
  <c r="Q29" i="8" s="1"/>
  <c r="W89" i="8"/>
  <c r="X89" i="8" s="1"/>
  <c r="Q89" i="3" s="1"/>
  <c r="Q89" i="8" s="1"/>
  <c r="W59" i="8"/>
  <c r="X59" i="8" s="1"/>
  <c r="Q59" i="3" s="1"/>
  <c r="Q59" i="8" s="1"/>
  <c r="W68" i="8"/>
  <c r="X68" i="8" s="1"/>
  <c r="Q68" i="3" s="1"/>
  <c r="Q68" i="8" s="1"/>
  <c r="W8" i="8"/>
  <c r="X8" i="8" s="1"/>
  <c r="Q8" i="3" s="1"/>
  <c r="W38" i="8"/>
  <c r="X38" i="8" s="1"/>
  <c r="Q38" i="3" s="1"/>
  <c r="Q38" i="8" s="1"/>
  <c r="W93" i="8"/>
  <c r="X93" i="8" s="1"/>
  <c r="Q93" i="3" s="1"/>
  <c r="Q93" i="8" s="1"/>
  <c r="W33" i="8"/>
  <c r="X33" i="8" s="1"/>
  <c r="Q33" i="3" s="1"/>
  <c r="Q33" i="8" s="1"/>
  <c r="W63" i="8"/>
  <c r="X63" i="8" s="1"/>
  <c r="Q63" i="3" s="1"/>
  <c r="Q63" i="8" s="1"/>
  <c r="W10" i="8"/>
  <c r="X10" i="8" s="1"/>
  <c r="Q10" i="3" s="1"/>
  <c r="Q10" i="8" s="1"/>
  <c r="W70" i="8"/>
  <c r="X70" i="8" s="1"/>
  <c r="Q70" i="3" s="1"/>
  <c r="Q70" i="8" s="1"/>
  <c r="W40" i="8"/>
  <c r="X40" i="8" s="1"/>
  <c r="Q40" i="3" s="1"/>
  <c r="Q40" i="8" s="1"/>
  <c r="W24" i="8"/>
  <c r="X24" i="8" s="1"/>
  <c r="Q24" i="3" s="1"/>
  <c r="Q24" i="8" s="1"/>
  <c r="W84" i="8"/>
  <c r="X84" i="8" s="1"/>
  <c r="Q84" i="3" s="1"/>
  <c r="Q84" i="8" s="1"/>
  <c r="W54" i="8"/>
  <c r="X54" i="8" s="1"/>
  <c r="Q54" i="3" s="1"/>
  <c r="Q54" i="8" s="1"/>
  <c r="W20" i="8"/>
  <c r="X20" i="8" s="1"/>
  <c r="Q20" i="3" s="1"/>
  <c r="Q20" i="8" s="1"/>
  <c r="W80" i="8"/>
  <c r="X80" i="8" s="1"/>
  <c r="Q80" i="3" s="1"/>
  <c r="Q80" i="8" s="1"/>
  <c r="W50" i="8"/>
  <c r="X50" i="8" s="1"/>
  <c r="Q50" i="3" s="1"/>
  <c r="Q50" i="8" s="1"/>
  <c r="W22" i="8"/>
  <c r="X22" i="8" s="1"/>
  <c r="Q22" i="3" s="1"/>
  <c r="Q22" i="8" s="1"/>
  <c r="W82" i="8"/>
  <c r="X82" i="8" s="1"/>
  <c r="Q82" i="3" s="1"/>
  <c r="Q82" i="8" s="1"/>
  <c r="W52" i="8"/>
  <c r="X52" i="8" s="1"/>
  <c r="Q52" i="3" s="1"/>
  <c r="Q52" i="8" s="1"/>
  <c r="W14" i="8"/>
  <c r="X14" i="8" s="1"/>
  <c r="Q14" i="3" s="1"/>
  <c r="Q14" i="8" s="1"/>
  <c r="W74" i="8"/>
  <c r="X74" i="8" s="1"/>
  <c r="Q74" i="3" s="1"/>
  <c r="Q74" i="8" s="1"/>
  <c r="W44" i="8"/>
  <c r="X44" i="8" s="1"/>
  <c r="Q44" i="3" s="1"/>
  <c r="Q44" i="8" s="1"/>
  <c r="W27" i="8"/>
  <c r="X27" i="8" s="1"/>
  <c r="Q27" i="3" s="1"/>
  <c r="Q27" i="8" s="1"/>
  <c r="W87" i="8"/>
  <c r="X87" i="8" s="1"/>
  <c r="Q87" i="3" s="1"/>
  <c r="Q87" i="8" s="1"/>
  <c r="W57" i="8"/>
  <c r="X57" i="8" s="1"/>
  <c r="Q57" i="3" s="1"/>
  <c r="Q57" i="8" s="1"/>
  <c r="W12" i="8"/>
  <c r="X12" i="8" s="1"/>
  <c r="Q12" i="3" s="1"/>
  <c r="Q12" i="8" s="1"/>
  <c r="W72" i="8"/>
  <c r="X72" i="8" s="1"/>
  <c r="Q72" i="3" s="1"/>
  <c r="Q72" i="8" s="1"/>
  <c r="W42" i="8"/>
  <c r="X42" i="8" s="1"/>
  <c r="Q42" i="3" s="1"/>
  <c r="Q42" i="8" s="1"/>
  <c r="W91" i="8"/>
  <c r="X91" i="8" s="1"/>
  <c r="Q91" i="3" s="1"/>
  <c r="Q91" i="8" s="1"/>
  <c r="W31" i="8"/>
  <c r="X31" i="8" s="1"/>
  <c r="Q31" i="3" s="1"/>
  <c r="Q31" i="8" s="1"/>
  <c r="W61" i="8"/>
  <c r="X61" i="8" s="1"/>
  <c r="Q61" i="3" s="1"/>
  <c r="Q61" i="8" s="1"/>
  <c r="W9" i="8"/>
  <c r="X9" i="8" s="1"/>
  <c r="Q9" i="3" s="1"/>
  <c r="Q9" i="8" s="1"/>
  <c r="W69" i="8"/>
  <c r="X69" i="8" s="1"/>
  <c r="Q69" i="3" s="1"/>
  <c r="Q69" i="8" s="1"/>
  <c r="W39" i="8"/>
  <c r="X39" i="8" s="1"/>
  <c r="Q39" i="3" s="1"/>
  <c r="Q39" i="8" s="1"/>
  <c r="W23" i="8"/>
  <c r="X23" i="8" s="1"/>
  <c r="Q23" i="3" s="1"/>
  <c r="Q23" i="8" s="1"/>
  <c r="W83" i="8"/>
  <c r="X83" i="8" s="1"/>
  <c r="Q83" i="3" s="1"/>
  <c r="Q83" i="8" s="1"/>
  <c r="W53" i="8"/>
  <c r="X53" i="8" s="1"/>
  <c r="Q53" i="3" s="1"/>
  <c r="Q53" i="8" s="1"/>
  <c r="W16" i="8"/>
  <c r="X16" i="8" s="1"/>
  <c r="Q16" i="3" s="1"/>
  <c r="Q16" i="8" s="1"/>
  <c r="W76" i="8"/>
  <c r="X76" i="8" s="1"/>
  <c r="Q76" i="3" s="1"/>
  <c r="Q76" i="8" s="1"/>
  <c r="W46" i="8"/>
  <c r="X46" i="8" s="1"/>
  <c r="Q46" i="3" s="1"/>
  <c r="Q46" i="8" s="1"/>
  <c r="W11" i="8"/>
  <c r="X11" i="8" s="1"/>
  <c r="Q11" i="3" s="1"/>
  <c r="Q11" i="8" s="1"/>
  <c r="W71" i="8"/>
  <c r="X71" i="8" s="1"/>
  <c r="Q71" i="3" s="1"/>
  <c r="Q71" i="8" s="1"/>
  <c r="W41" i="8"/>
  <c r="X41" i="8" s="1"/>
  <c r="Q41" i="3" s="1"/>
  <c r="Q41" i="8" s="1"/>
  <c r="Q8" i="8" l="1"/>
  <c r="Q6" i="8" s="1"/>
  <c r="Q6" i="3"/>
</calcChain>
</file>

<file path=xl/sharedStrings.xml><?xml version="1.0" encoding="utf-8"?>
<sst xmlns="http://schemas.openxmlformats.org/spreadsheetml/2006/main" count="358" uniqueCount="224">
  <si>
    <t>wprowadź datę</t>
  </si>
  <si>
    <t>koszyki roczne</t>
  </si>
  <si>
    <t>koszyki kwartalne</t>
  </si>
  <si>
    <t>koszyki miesięczne</t>
  </si>
  <si>
    <t>koszyki tygodniowe</t>
  </si>
  <si>
    <t>koszyki dzienne</t>
  </si>
  <si>
    <t>ile wziąć?</t>
  </si>
  <si>
    <t>Tabelka</t>
  </si>
  <si>
    <t>Nazwa</t>
  </si>
  <si>
    <t>Długość</t>
  </si>
  <si>
    <t>English</t>
  </si>
  <si>
    <t>Miesiąc</t>
  </si>
  <si>
    <t>January</t>
  </si>
  <si>
    <t>February </t>
  </si>
  <si>
    <t>March</t>
  </si>
  <si>
    <t>April</t>
  </si>
  <si>
    <t>May</t>
  </si>
  <si>
    <t>June</t>
  </si>
  <si>
    <t>October</t>
  </si>
  <si>
    <t>November</t>
  </si>
  <si>
    <t>December</t>
  </si>
  <si>
    <t>July</t>
  </si>
  <si>
    <t>August</t>
  </si>
  <si>
    <t>September</t>
  </si>
  <si>
    <t>short</t>
  </si>
  <si>
    <t>Jan</t>
  </si>
  <si>
    <t>Feb</t>
  </si>
  <si>
    <t>Mar</t>
  </si>
  <si>
    <t>Apr</t>
  </si>
  <si>
    <t>Jun</t>
  </si>
  <si>
    <t>Jul</t>
  </si>
  <si>
    <t>Aug</t>
  </si>
  <si>
    <t>Sep</t>
  </si>
  <si>
    <t>Oct</t>
  </si>
  <si>
    <t>Nov</t>
  </si>
  <si>
    <t>Dec</t>
  </si>
  <si>
    <t>Rok</t>
  </si>
  <si>
    <t>Short</t>
  </si>
  <si>
    <t>Kwartał</t>
  </si>
  <si>
    <t>Q1</t>
  </si>
  <si>
    <t>Q2</t>
  </si>
  <si>
    <t>Q3</t>
  </si>
  <si>
    <t>Q4</t>
  </si>
  <si>
    <t>Q5</t>
  </si>
  <si>
    <t>Q6</t>
  </si>
  <si>
    <t>Typ kontraktu</t>
  </si>
  <si>
    <t>BASE</t>
  </si>
  <si>
    <t>do dodania końców</t>
  </si>
  <si>
    <t>liczba miesięcy</t>
  </si>
  <si>
    <t>cos</t>
  </si>
  <si>
    <t>Początek</t>
  </si>
  <si>
    <t>Koniec</t>
  </si>
  <si>
    <t>Nominał</t>
  </si>
  <si>
    <t>Współczynnik Ryzyka</t>
  </si>
  <si>
    <t>Podaj Datę</t>
  </si>
  <si>
    <t>PEAK7</t>
  </si>
  <si>
    <t>PEAK</t>
  </si>
  <si>
    <t>OFFPEAK</t>
  </si>
  <si>
    <t>Godziny</t>
  </si>
  <si>
    <t xml:space="preserve">days to delivery </t>
  </si>
  <si>
    <t>initial margin</t>
  </si>
  <si>
    <t>Dni</t>
  </si>
  <si>
    <t>BASE5</t>
  </si>
  <si>
    <t>Liczba dni roboczych</t>
  </si>
  <si>
    <t>Liczba dnia świątecznych</t>
  </si>
  <si>
    <t>święta</t>
  </si>
  <si>
    <t>Wolumen Kupna</t>
  </si>
  <si>
    <t>Wolumen Sprzedaży</t>
  </si>
  <si>
    <t>ŚWWS</t>
  </si>
  <si>
    <t>Kurs Rozliczeniowy</t>
  </si>
  <si>
    <t>Depozyt wstępny</t>
  </si>
  <si>
    <t>Depozyt uzupełniający</t>
  </si>
  <si>
    <t>typ</t>
  </si>
  <si>
    <t>ŚWKK</t>
  </si>
  <si>
    <t>Suma Depozytów</t>
  </si>
  <si>
    <t>Podaj współczynnik*:</t>
  </si>
  <si>
    <t>*współczynnik korygujący depozyt wstępny</t>
  </si>
  <si>
    <t>współczynnik</t>
  </si>
  <si>
    <t>Depozyt ogółem</t>
  </si>
  <si>
    <t>PEAK5</t>
  </si>
  <si>
    <t>cos1</t>
  </si>
  <si>
    <t>cos2</t>
  </si>
  <si>
    <t>cos3</t>
  </si>
  <si>
    <t>cos4</t>
  </si>
  <si>
    <t>cos5</t>
  </si>
  <si>
    <t>cos6</t>
  </si>
  <si>
    <t>cos7</t>
  </si>
  <si>
    <t>cos8</t>
  </si>
  <si>
    <t>cos9</t>
  </si>
  <si>
    <t>cos10</t>
  </si>
  <si>
    <t>cos12</t>
  </si>
  <si>
    <t>cos11</t>
  </si>
  <si>
    <t>miejsce na date początkową</t>
  </si>
  <si>
    <t>miejsce na datę końcową</t>
  </si>
  <si>
    <t>minimalne &gt;0</t>
  </si>
  <si>
    <t>maksymalne &lt;0</t>
  </si>
  <si>
    <t>ile &lt; 0</t>
  </si>
  <si>
    <t>ile &gt; 0</t>
  </si>
  <si>
    <t>różnica</t>
  </si>
  <si>
    <t>ile dodać?</t>
  </si>
  <si>
    <t>data koniec</t>
  </si>
  <si>
    <t>czy święto</t>
  </si>
  <si>
    <t>sum jeżeli</t>
  </si>
  <si>
    <t>OFFP</t>
  </si>
  <si>
    <t>BASE_Y-21</t>
  </si>
  <si>
    <t>PEAK5_Y-21</t>
  </si>
  <si>
    <t>pkt. 2</t>
  </si>
  <si>
    <t>pkt. 1</t>
  </si>
  <si>
    <t>pkt. 4</t>
  </si>
  <si>
    <t>pkt  6</t>
  </si>
  <si>
    <t>pkt. 7</t>
  </si>
  <si>
    <t>pkt. 8</t>
  </si>
  <si>
    <t>KOMPENSACJA</t>
  </si>
  <si>
    <t>Punkty z Załącznika do SZR</t>
  </si>
  <si>
    <t>-</t>
  </si>
  <si>
    <t>profil dostawy</t>
  </si>
  <si>
    <t>Zmiana czasu</t>
  </si>
  <si>
    <t>Parametr uznania kompensacji międzyproduktowej, publikowany przez IRGiT</t>
  </si>
  <si>
    <r>
      <t>U</t>
    </r>
    <r>
      <rPr>
        <vertAlign val="subscript"/>
        <sz val="11"/>
        <color theme="1"/>
        <rFont val="Calibri"/>
        <family val="2"/>
        <charset val="238"/>
        <scheme val="minor"/>
      </rPr>
      <t>MP</t>
    </r>
    <r>
      <rPr>
        <sz val="11"/>
        <color theme="1"/>
        <rFont val="Calibri"/>
        <family val="2"/>
        <charset val="238"/>
        <scheme val="minor"/>
      </rPr>
      <t>=</t>
    </r>
  </si>
  <si>
    <t>BASE_Q-1-21</t>
  </si>
  <si>
    <t>PEAK5_Y-23</t>
  </si>
  <si>
    <t>Kalkulator depozytów na RTEE</t>
  </si>
  <si>
    <t>Podaj datę (rrrr-mm-dd):</t>
  </si>
  <si>
    <t>Dep. Wstępny</t>
  </si>
  <si>
    <t>Dep. Uzupełniający</t>
  </si>
  <si>
    <t>Początek okresu</t>
  </si>
  <si>
    <t>Koniec okresu</t>
  </si>
  <si>
    <t>Wolumen kupna</t>
  </si>
  <si>
    <t>Wolumen sprzedaży</t>
  </si>
  <si>
    <t>ŚWKS</t>
  </si>
  <si>
    <t>BASE_Q-2-21</t>
  </si>
  <si>
    <t>BASE_Q-3-21</t>
  </si>
  <si>
    <t>BASE_Q-4-21</t>
  </si>
  <si>
    <t>PEAK5_Q-1-21</t>
  </si>
  <si>
    <t>BASE_Y-22</t>
  </si>
  <si>
    <t>BASE_Y-23</t>
  </si>
  <si>
    <t>PEAK5_Y-22</t>
  </si>
  <si>
    <t>Instrukcja obsługi kalkulatora depozytów dla portfeli dla Rynku Terminowego Produktów Energetycznych</t>
  </si>
  <si>
    <t>Kalkulator depozytów służy do wyliczania depozytu wstępnego i uzupełniającego na Rynku Terminowym Produktów Energetycznych dla dowolnych portfeli kontraktów.</t>
  </si>
  <si>
    <t>Przed rozpoczęciem pracy z kalkulatorem należy upewnić się, że obsługa makr w MS Excel jest włączona.</t>
  </si>
  <si>
    <t>W celu obliczenia depozytów należy:</t>
  </si>
  <si>
    <t>Zgodnie z regulacjami IRGiT S.A., depozyt uzupełniający o wartości dodatniej jest kompensowany do wartości 0.</t>
  </si>
  <si>
    <r>
      <rPr>
        <b/>
        <sz val="11"/>
        <color theme="1"/>
        <rFont val="Calibri"/>
        <family val="2"/>
        <charset val="238"/>
        <scheme val="minor"/>
      </rPr>
      <t>2.</t>
    </r>
    <r>
      <rPr>
        <sz val="11"/>
        <color theme="1"/>
        <rFont val="Calibri"/>
        <family val="2"/>
        <charset val="238"/>
        <scheme val="minor"/>
      </rPr>
      <t xml:space="preserve"> Stworzyć zestawienie koszyków dostaw na rynku RTPE poprzez wciśnięcie przycisku </t>
    </r>
    <r>
      <rPr>
        <b/>
        <sz val="11"/>
        <color theme="1"/>
        <rFont val="Calibri"/>
        <family val="2"/>
        <charset val="238"/>
        <scheme val="minor"/>
      </rPr>
      <t>"Stwórz koszyki dostaw"</t>
    </r>
    <r>
      <rPr>
        <sz val="11"/>
        <color theme="1"/>
        <rFont val="Calibri"/>
        <family val="2"/>
        <charset val="238"/>
        <scheme val="minor"/>
      </rPr>
      <t>.</t>
    </r>
  </si>
  <si>
    <r>
      <rPr>
        <b/>
        <sz val="11"/>
        <color theme="1"/>
        <rFont val="Calibri"/>
        <family val="2"/>
        <charset val="238"/>
        <scheme val="minor"/>
      </rPr>
      <t>1.</t>
    </r>
    <r>
      <rPr>
        <sz val="11"/>
        <color theme="1"/>
        <rFont val="Calibri"/>
        <family val="2"/>
        <charset val="238"/>
        <scheme val="minor"/>
      </rPr>
      <t xml:space="preserve"> Podać </t>
    </r>
    <r>
      <rPr>
        <b/>
        <sz val="11"/>
        <color theme="1"/>
        <rFont val="Calibri"/>
        <family val="2"/>
        <charset val="238"/>
        <scheme val="minor"/>
      </rPr>
      <t>datę</t>
    </r>
    <r>
      <rPr>
        <sz val="11"/>
        <color theme="1"/>
        <rFont val="Calibri"/>
        <family val="2"/>
        <charset val="238"/>
        <scheme val="minor"/>
      </rPr>
      <t xml:space="preserve"> naliczenia depozytów zabezpieczających (</t>
    </r>
    <r>
      <rPr>
        <u/>
        <sz val="11"/>
        <color theme="1"/>
        <rFont val="Calibri"/>
        <family val="2"/>
        <charset val="238"/>
        <scheme val="minor"/>
      </rPr>
      <t>w formacie rrrr-mm-dd</t>
    </r>
    <r>
      <rPr>
        <sz val="11"/>
        <color theme="1"/>
        <rFont val="Calibri"/>
        <family val="2"/>
        <charset val="238"/>
        <scheme val="minor"/>
      </rPr>
      <t>).</t>
    </r>
  </si>
  <si>
    <r>
      <rPr>
        <b/>
        <sz val="11"/>
        <color theme="1"/>
        <rFont val="Calibri"/>
        <family val="2"/>
        <charset val="238"/>
        <scheme val="minor"/>
      </rPr>
      <t xml:space="preserve">5. </t>
    </r>
    <r>
      <rPr>
        <sz val="11"/>
        <color theme="1"/>
        <rFont val="Calibri"/>
        <family val="2"/>
        <charset val="238"/>
        <scheme val="minor"/>
      </rPr>
      <t xml:space="preserve">Wcisnąć przycisk </t>
    </r>
    <r>
      <rPr>
        <b/>
        <sz val="11"/>
        <color theme="1"/>
        <rFont val="Calibri"/>
        <family val="2"/>
        <charset val="238"/>
        <scheme val="minor"/>
      </rPr>
      <t>"Oblicz i zapisz depozyty"</t>
    </r>
    <r>
      <rPr>
        <sz val="11"/>
        <color theme="1"/>
        <rFont val="Calibri"/>
        <family val="2"/>
        <charset val="238"/>
        <scheme val="minor"/>
      </rPr>
      <t>.</t>
    </r>
  </si>
  <si>
    <r>
      <t xml:space="preserve">     </t>
    </r>
    <r>
      <rPr>
        <b/>
        <sz val="11"/>
        <color theme="1"/>
        <rFont val="Calibri"/>
        <family val="2"/>
        <charset val="238"/>
        <scheme val="minor"/>
      </rPr>
      <t>3.1.</t>
    </r>
    <r>
      <rPr>
        <sz val="11"/>
        <color theme="1"/>
        <rFont val="Calibri"/>
        <family val="2"/>
        <charset val="238"/>
        <scheme val="minor"/>
      </rPr>
      <t xml:space="preserve"> Uzupełnienie informacji przy użyciu aplikacji X-Stream Clearing Workstation:</t>
    </r>
  </si>
  <si>
    <r>
      <rPr>
        <b/>
        <sz val="11"/>
        <color theme="1"/>
        <rFont val="Calibri"/>
        <family val="2"/>
        <charset val="238"/>
        <scheme val="minor"/>
      </rPr>
      <t>3.</t>
    </r>
    <r>
      <rPr>
        <sz val="11"/>
        <color theme="1"/>
        <rFont val="Calibri"/>
        <family val="2"/>
        <charset val="238"/>
        <scheme val="minor"/>
      </rPr>
      <t xml:space="preserve"> Uzupełnić (ręcznie lub przy wykorzystaniu danych z X-Stream Clearing Workstation) informacje dotyczące wolumenu kupna, wolumenu 
     sprzedaży, średnio ważonego kursu kupna i średnio ważonego kursu sprzedaży w arkuszu Transakcje_X-Stream:</t>
    </r>
  </si>
  <si>
    <r>
      <t xml:space="preserve">            </t>
    </r>
    <r>
      <rPr>
        <b/>
        <sz val="11"/>
        <color theme="1"/>
        <rFont val="Calibri"/>
        <family val="2"/>
        <charset val="238"/>
        <scheme val="minor"/>
      </rPr>
      <t xml:space="preserve"> a)</t>
    </r>
    <r>
      <rPr>
        <sz val="11"/>
        <color theme="1"/>
        <rFont val="Calibri"/>
        <family val="2"/>
        <charset val="238"/>
        <scheme val="minor"/>
      </rPr>
      <t xml:space="preserve"> Do arkusza Transkacje_X-Stream należy wkleić pobrany z aplikacji X-Stream Clearing Workstation raport dotyczący zawartych 
                  transakcji, dla których mają zostać oszacowane depozyty wstępne i uzupełniające (Trade History) w postaci rozdzielonej na 
                  kolumny. Następnie należy uruchomić procedurę wczytywania pliku przy użyciu przycisku </t>
    </r>
    <r>
      <rPr>
        <b/>
        <sz val="11"/>
        <color theme="1"/>
        <rFont val="Calibri"/>
        <family val="2"/>
        <charset val="238"/>
        <scheme val="minor"/>
      </rPr>
      <t>"Wczytaj transakcje z X-Stream"</t>
    </r>
    <r>
      <rPr>
        <sz val="11"/>
        <color theme="1"/>
        <rFont val="Calibri"/>
        <family val="2"/>
        <charset val="238"/>
        <scheme val="minor"/>
      </rPr>
      <t>.</t>
    </r>
  </si>
  <si>
    <r>
      <t xml:space="preserve">             </t>
    </r>
    <r>
      <rPr>
        <b/>
        <sz val="11"/>
        <color theme="1"/>
        <rFont val="Calibri"/>
        <family val="2"/>
        <charset val="238"/>
        <scheme val="minor"/>
      </rPr>
      <t>b)</t>
    </r>
    <r>
      <rPr>
        <sz val="11"/>
        <color theme="1"/>
        <rFont val="Calibri"/>
        <family val="2"/>
        <charset val="238"/>
        <scheme val="minor"/>
      </rPr>
      <t xml:space="preserve"> Następnie należy wcisnąć przycisk </t>
    </r>
    <r>
      <rPr>
        <b/>
        <sz val="11"/>
        <color theme="1"/>
        <rFont val="Calibri"/>
        <family val="2"/>
        <charset val="238"/>
        <scheme val="minor"/>
      </rPr>
      <t>"Uzupełnij tabelę transakcjami z X-Stream"</t>
    </r>
    <r>
      <rPr>
        <sz val="11"/>
        <color theme="1"/>
        <rFont val="Calibri"/>
        <family val="2"/>
        <charset val="238"/>
        <scheme val="minor"/>
      </rPr>
      <t>, co spowoduje uzupełnienie informacji dla aktualnie 
                  utworzonego zestawienia koszyków dostaw.</t>
    </r>
  </si>
  <si>
    <r>
      <rPr>
        <b/>
        <sz val="11"/>
        <color theme="1"/>
        <rFont val="Calibri"/>
        <family val="2"/>
        <charset val="238"/>
        <scheme val="minor"/>
      </rPr>
      <t>4.</t>
    </r>
    <r>
      <rPr>
        <sz val="11"/>
        <color theme="1"/>
        <rFont val="Calibri"/>
        <family val="2"/>
        <charset val="238"/>
        <scheme val="minor"/>
      </rPr>
      <t xml:space="preserve"> Podać</t>
    </r>
    <r>
      <rPr>
        <b/>
        <sz val="11"/>
        <color theme="1"/>
        <rFont val="Calibri"/>
        <family val="2"/>
        <charset val="238"/>
        <scheme val="minor"/>
      </rPr>
      <t xml:space="preserve"> kursy rozliczeniowe</t>
    </r>
    <r>
      <rPr>
        <sz val="11"/>
        <color theme="1"/>
        <rFont val="Calibri"/>
        <family val="2"/>
        <charset val="238"/>
        <scheme val="minor"/>
      </rPr>
      <t xml:space="preserve"> dla wszystkich utworzonych koszyków dostaw. Krok ten jest niezbędny w celu poprawnego naliczenia depozytu 
    wstępnego uwzględniającego kompensację międzyproduktową w danym portfelu. Zasady wyznaczania kursów dla okresów dostawy 
    opisane są w "Szczegółowych zasadach rozliczeń i rozrachunku Giełdowej Izby Rozrachunkowej", dostępnych na stronie internetowej Izby.  
    Wartości wyznaczonych przez Izbę kursów rozliczeniowych można znaleźć w aplikacji X-Stream Clearing Workstation w raporcie Depozyty 
    wstępne (Initial Margin - Position Netting).</t>
    </r>
  </si>
  <si>
    <t>Manual for portfolio margin calculator for RTPE</t>
  </si>
  <si>
    <t>The margin calculator is designed for calculation of the initial margin value and the variation margin value on the Commodity Exchange Markets for any contract portfolio.</t>
  </si>
  <si>
    <t>Before starting work with margin calculator you should make sure that MS Excel macro handling has been enabled.</t>
  </si>
  <si>
    <t>In order to calculate the margins you should:</t>
  </si>
  <si>
    <r>
      <rPr>
        <b/>
        <sz val="11"/>
        <color theme="1"/>
        <rFont val="Calibri"/>
        <family val="2"/>
        <charset val="238"/>
        <scheme val="minor"/>
      </rPr>
      <t>1.</t>
    </r>
    <r>
      <rPr>
        <sz val="11"/>
        <color theme="1"/>
        <rFont val="Calibri"/>
        <family val="2"/>
        <charset val="238"/>
        <scheme val="minor"/>
      </rPr>
      <t xml:space="preserve"> Enter </t>
    </r>
    <r>
      <rPr>
        <b/>
        <sz val="11"/>
        <color theme="1"/>
        <rFont val="Calibri"/>
        <family val="2"/>
        <charset val="238"/>
        <scheme val="minor"/>
      </rPr>
      <t>the date</t>
    </r>
    <r>
      <rPr>
        <sz val="11"/>
        <color theme="1"/>
        <rFont val="Calibri"/>
        <family val="2"/>
        <charset val="238"/>
        <scheme val="minor"/>
      </rPr>
      <t xml:space="preserve"> of reckoning the collateral margins (</t>
    </r>
    <r>
      <rPr>
        <u/>
        <sz val="11"/>
        <color theme="1"/>
        <rFont val="Calibri"/>
        <family val="2"/>
        <charset val="238"/>
        <scheme val="minor"/>
      </rPr>
      <t>in yyyy-mm-dd format</t>
    </r>
    <r>
      <rPr>
        <sz val="11"/>
        <color theme="1"/>
        <rFont val="Calibri"/>
        <family val="2"/>
        <charset val="238"/>
        <scheme val="minor"/>
      </rPr>
      <t>).</t>
    </r>
  </si>
  <si>
    <r>
      <rPr>
        <b/>
        <sz val="11"/>
        <color theme="1"/>
        <rFont val="Calibri"/>
        <family val="2"/>
        <charset val="238"/>
        <scheme val="minor"/>
      </rPr>
      <t>2.</t>
    </r>
    <r>
      <rPr>
        <sz val="11"/>
        <color theme="1"/>
        <rFont val="Calibri"/>
        <family val="2"/>
        <charset val="238"/>
        <scheme val="minor"/>
      </rPr>
      <t xml:space="preserve"> Create statement of the delivery baskets for the Commodity Exchange Markets through pressing </t>
    </r>
    <r>
      <rPr>
        <b/>
        <sz val="11"/>
        <color theme="1"/>
        <rFont val="Calibri"/>
        <family val="2"/>
        <charset val="238"/>
        <scheme val="minor"/>
      </rPr>
      <t xml:space="preserve">"Create delivery baskets" </t>
    </r>
    <r>
      <rPr>
        <sz val="11"/>
        <color theme="1"/>
        <rFont val="Calibri"/>
        <family val="2"/>
        <charset val="238"/>
        <scheme val="minor"/>
      </rPr>
      <t>button.</t>
    </r>
  </si>
  <si>
    <r>
      <rPr>
        <b/>
        <sz val="11"/>
        <color theme="1"/>
        <rFont val="Calibri"/>
        <family val="2"/>
        <charset val="238"/>
        <scheme val="minor"/>
      </rPr>
      <t>3.</t>
    </r>
    <r>
      <rPr>
        <sz val="11"/>
        <color theme="1"/>
        <rFont val="Calibri"/>
        <family val="2"/>
        <charset val="238"/>
        <scheme val="minor"/>
      </rPr>
      <t xml:space="preserve"> Complete the information regarding the purchase volume, the sale volume, the weighted average purchase price and the weighted average 
     sale price in the sheet "X-Stream Transactions" (manually or using the data from X-Stream Clearing Workstation):</t>
    </r>
  </si>
  <si>
    <r>
      <t xml:space="preserve">     </t>
    </r>
    <r>
      <rPr>
        <b/>
        <sz val="11"/>
        <color theme="1"/>
        <rFont val="Calibri"/>
        <family val="2"/>
        <charset val="238"/>
        <scheme val="minor"/>
      </rPr>
      <t>3.1.</t>
    </r>
    <r>
      <rPr>
        <sz val="11"/>
        <color theme="1"/>
        <rFont val="Calibri"/>
        <family val="2"/>
        <charset val="238"/>
        <scheme val="minor"/>
      </rPr>
      <t xml:space="preserve"> Completing the information using X-Stream Clearing Workstation application software:</t>
    </r>
  </si>
  <si>
    <r>
      <t xml:space="preserve">            </t>
    </r>
    <r>
      <rPr>
        <b/>
        <sz val="11"/>
        <color theme="1"/>
        <rFont val="Calibri"/>
        <family val="2"/>
        <charset val="238"/>
        <scheme val="minor"/>
      </rPr>
      <t xml:space="preserve"> a)</t>
    </r>
    <r>
      <rPr>
        <sz val="11"/>
        <color theme="1"/>
        <rFont val="Calibri"/>
        <family val="2"/>
        <charset val="238"/>
        <scheme val="minor"/>
      </rPr>
      <t xml:space="preserve"> Paste the Trade History report (downloaded from the X-Stream Clearing Workstation, regarding the transactions for which you 
                  would like to estimate the initial margins and the variation margins) into "X-Stream Transactions" sheet as separated columns. Then 
                  start the file reading in procedure by pressing </t>
    </r>
    <r>
      <rPr>
        <b/>
        <sz val="11"/>
        <color theme="1"/>
        <rFont val="Calibri"/>
        <family val="2"/>
        <charset val="238"/>
        <scheme val="minor"/>
      </rPr>
      <t>"Load transactions from X-Stream"</t>
    </r>
    <r>
      <rPr>
        <sz val="11"/>
        <color theme="1"/>
        <rFont val="Calibri"/>
        <family val="2"/>
        <charset val="238"/>
        <scheme val="minor"/>
      </rPr>
      <t xml:space="preserve"> button.</t>
    </r>
  </si>
  <si>
    <r>
      <t xml:space="preserve">             </t>
    </r>
    <r>
      <rPr>
        <b/>
        <sz val="11"/>
        <color theme="1"/>
        <rFont val="Calibri"/>
        <family val="2"/>
        <charset val="238"/>
        <scheme val="minor"/>
      </rPr>
      <t>b)</t>
    </r>
    <r>
      <rPr>
        <sz val="11"/>
        <color theme="1"/>
        <rFont val="Calibri"/>
        <family val="2"/>
        <charset val="238"/>
        <scheme val="minor"/>
      </rPr>
      <t xml:space="preserve"> Press </t>
    </r>
    <r>
      <rPr>
        <b/>
        <sz val="11"/>
        <color theme="1"/>
        <rFont val="Calibri"/>
        <family val="2"/>
        <charset val="238"/>
        <scheme val="minor"/>
      </rPr>
      <t>"Fill in the table with transactions from X-Stream"</t>
    </r>
    <r>
      <rPr>
        <sz val="11"/>
        <color theme="1"/>
        <rFont val="Calibri"/>
        <family val="2"/>
        <charset val="238"/>
        <scheme val="minor"/>
      </rPr>
      <t>, what will result in completing the information for the delivery baskets 
                  statement which has been currently established.</t>
    </r>
  </si>
  <si>
    <r>
      <rPr>
        <b/>
        <sz val="11"/>
        <color theme="1"/>
        <rFont val="Calibri"/>
        <family val="2"/>
        <charset val="238"/>
        <scheme val="minor"/>
      </rPr>
      <t>4.</t>
    </r>
    <r>
      <rPr>
        <sz val="11"/>
        <color theme="1"/>
        <rFont val="Calibri"/>
        <family val="2"/>
        <charset val="238"/>
        <scheme val="minor"/>
      </rPr>
      <t xml:space="preserve"> Enter</t>
    </r>
    <r>
      <rPr>
        <b/>
        <sz val="11"/>
        <color theme="1"/>
        <rFont val="Calibri"/>
        <family val="2"/>
        <charset val="238"/>
        <scheme val="minor"/>
      </rPr>
      <t xml:space="preserve"> the clearing prices</t>
    </r>
    <r>
      <rPr>
        <sz val="11"/>
        <color theme="1"/>
        <rFont val="Calibri"/>
        <family val="2"/>
        <charset val="238"/>
        <scheme val="minor"/>
      </rPr>
      <t xml:space="preserve"> for all of established delivery baskets. It is a necessary step to calculate initial margin with cross-product netting 
    properly. The rules for determination of the prices for delivery periods have been described in "Detailed Clearing and Settlement Rules of 
    the Exchange Clearing House", available on the IRGiT's website. The value of IRGiT's clearing prices can be found in Initial Margin - Position 
    Netting report (downloaded from X-Stream Clearing Workstation).</t>
    </r>
  </si>
  <si>
    <r>
      <rPr>
        <b/>
        <sz val="11"/>
        <color theme="1"/>
        <rFont val="Calibri"/>
        <family val="2"/>
        <charset val="238"/>
        <scheme val="minor"/>
      </rPr>
      <t xml:space="preserve">5. </t>
    </r>
    <r>
      <rPr>
        <sz val="11"/>
        <color theme="1"/>
        <rFont val="Calibri"/>
        <family val="2"/>
        <charset val="238"/>
        <scheme val="minor"/>
      </rPr>
      <t xml:space="preserve">Press </t>
    </r>
    <r>
      <rPr>
        <b/>
        <sz val="11"/>
        <color theme="1"/>
        <rFont val="Calibri"/>
        <family val="2"/>
        <charset val="238"/>
        <scheme val="minor"/>
      </rPr>
      <t xml:space="preserve">"Calculate and save margins" </t>
    </r>
    <r>
      <rPr>
        <sz val="11"/>
        <color theme="1"/>
        <rFont val="Calibri"/>
        <family val="2"/>
        <charset val="238"/>
        <scheme val="minor"/>
      </rPr>
      <t>button.</t>
    </r>
  </si>
  <si>
    <t>Pursuant to IRGiT's regulations the positive value of variation margin is compensated to "zero" (0) value.</t>
  </si>
  <si>
    <t>BASE_M-02-21</t>
  </si>
  <si>
    <t>BASE_M-03-21</t>
  </si>
  <si>
    <t>BASE_M-04-21</t>
  </si>
  <si>
    <t>BASE_M-05-21</t>
  </si>
  <si>
    <t>BASE_M-06-21</t>
  </si>
  <si>
    <t>BASE_Q-1-22</t>
  </si>
  <si>
    <t>PEAK5_M-02-21</t>
  </si>
  <si>
    <t>PEAK5_M-03-21</t>
  </si>
  <si>
    <t>PEAK5_M-04-21</t>
  </si>
  <si>
    <t>PEAK5_M-05-21</t>
  </si>
  <si>
    <t>PEAK5_M-06-21</t>
  </si>
  <si>
    <t>PEAK5_Q-2-21</t>
  </si>
  <si>
    <t>PEAK5_Q-3-21</t>
  </si>
  <si>
    <t>PEAK5_Q-4-21</t>
  </si>
  <si>
    <t>PEAK5_Q-1-22</t>
  </si>
  <si>
    <t>OFFPEAK_M-02-21</t>
  </si>
  <si>
    <t>OFFPEAK_M-03-21</t>
  </si>
  <si>
    <t>OFFPEAK_M-04-21</t>
  </si>
  <si>
    <t>OFFPEAK_M-05-21</t>
  </si>
  <si>
    <t>OFFPEAK_M-06-21</t>
  </si>
  <si>
    <t>OFFPEAK_Q-1-21</t>
  </si>
  <si>
    <t>OFFPEAK_Q-2-21</t>
  </si>
  <si>
    <t>OFFPEAK_Q-3-21</t>
  </si>
  <si>
    <t>OFFPEAK_Q-4-21</t>
  </si>
  <si>
    <t>OFFPEAK_Q-1-22</t>
  </si>
  <si>
    <t>OFFPEAK_Y-21</t>
  </si>
  <si>
    <t>OFFPEAK_Y-22</t>
  </si>
  <si>
    <t>OFFPEAK_Y-23</t>
  </si>
  <si>
    <t>W</t>
  </si>
  <si>
    <t>M</t>
  </si>
  <si>
    <t>Q</t>
  </si>
  <si>
    <t>Y</t>
  </si>
  <si>
    <t>BASE_Q-2-22</t>
  </si>
  <si>
    <t>PEAK5_Q-2-22</t>
  </si>
  <si>
    <t>OFFPEAK_Q-2-22</t>
  </si>
  <si>
    <t>tutaj usuwając/dodając instrumenty wpływamy na ilość generujących się koszyków</t>
  </si>
  <si>
    <t>BASE_W-49-20</t>
  </si>
  <si>
    <t>BASE_M-01-21</t>
  </si>
  <si>
    <t>PEAK5_W-49-20</t>
  </si>
  <si>
    <t>PEAK5_M-01-21</t>
  </si>
  <si>
    <t>OFFPEAK_W-49-20</t>
  </si>
  <si>
    <t>OFFPEAK_M-01-21</t>
  </si>
  <si>
    <t>BASE_Y-24</t>
  </si>
  <si>
    <t>PEAK5_Y-24</t>
  </si>
  <si>
    <t>OFFPEAK_Y-24</t>
  </si>
  <si>
    <t>wchodzi w życie z dniem 30.10.2020</t>
  </si>
  <si>
    <t>BASE_W-50-20</t>
  </si>
  <si>
    <t>PEAK5_W-50-20</t>
  </si>
  <si>
    <t>OFFPEAK_W-50-20</t>
  </si>
  <si>
    <t>BASE_W-51-20</t>
  </si>
  <si>
    <t>BASE_W-52-20</t>
  </si>
  <si>
    <t>BASE_W-53-20</t>
  </si>
  <si>
    <t>PEAK5_W-51-20</t>
  </si>
  <si>
    <t>PEAK5_W-52-20</t>
  </si>
  <si>
    <t>PEAK5_W-53-20</t>
  </si>
  <si>
    <t>OFFPEAK_W-51-20</t>
  </si>
  <si>
    <t>OFFPEAK_W-52-20</t>
  </si>
  <si>
    <t>OFFPEAK_W-53-20</t>
  </si>
  <si>
    <t>Kompensacja międzyproduktowa</t>
  </si>
  <si>
    <t>NIE</t>
  </si>
  <si>
    <t>Aktualnie wczytany plik 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</si>
</sst>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quot;zł&quot;"/>
    <numFmt numFmtId="166" formatCode="0.0000"/>
  </numFmts>
  <fonts count="29">
    <font>
      <sz val="11"/>
      <color theme="1"/>
      <name val="Calibri"/>
      <family val="2"/>
      <charset val="238"/>
      <scheme val="minor"/>
    </font>
    <font>
      <sz val="11"/>
      <color rgb="FFC00000"/>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sz val="11"/>
      <name val="Calibri"/>
      <family val="2"/>
      <charset val="238"/>
      <scheme val="minor"/>
    </font>
    <font>
      <sz val="22"/>
      <color theme="1"/>
      <name val="Calibri"/>
      <family val="2"/>
      <charset val="238"/>
      <scheme val="minor"/>
    </font>
    <font>
      <sz val="11"/>
      <color theme="1" tint="0.34998626667073579"/>
      <name val="Calibri"/>
      <family val="2"/>
      <charset val="238"/>
    </font>
    <font>
      <sz val="22"/>
      <color theme="0" tint="-0.499984740745262"/>
      <name val="Calibri"/>
      <family val="2"/>
      <charset val="238"/>
      <scheme val="minor"/>
    </font>
    <font>
      <b/>
      <sz val="10"/>
      <color theme="1"/>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11"/>
      <color rgb="FFFF0000"/>
      <name val="Calibri"/>
      <family val="2"/>
      <charset val="238"/>
      <scheme val="minor"/>
    </font>
    <font>
      <sz val="11"/>
      <color theme="1"/>
      <name val="Calibri"/>
      <family val="2"/>
      <scheme val="minor"/>
    </font>
    <font>
      <vertAlign val="subscript"/>
      <sz val="11"/>
      <color theme="1"/>
      <name val="Calibri"/>
      <family val="2"/>
      <charset val="238"/>
      <scheme val="minor"/>
    </font>
    <font>
      <sz val="11"/>
      <color rgb="FF9C5700"/>
      <name val="Calibri"/>
      <family val="2"/>
      <charset val="238"/>
      <scheme val="minor"/>
    </font>
    <font>
      <sz val="11"/>
      <color rgb="FF000000"/>
      <name val="Calibri"/>
      <family val="2"/>
      <charset val="238"/>
    </font>
    <font>
      <b/>
      <i/>
      <sz val="11"/>
      <color theme="1"/>
      <name val="Calibri"/>
      <family val="2"/>
      <charset val="238"/>
      <scheme val="minor"/>
    </font>
    <font>
      <i/>
      <sz val="11"/>
      <color theme="1"/>
      <name val="Calibri"/>
      <family val="2"/>
      <charset val="238"/>
      <scheme val="minor"/>
    </font>
    <font>
      <u/>
      <sz val="11"/>
      <color theme="1"/>
      <name val="Calibri"/>
      <family val="2"/>
      <charset val="238"/>
      <scheme val="minor"/>
    </font>
    <font>
      <sz val="10"/>
      <name val="Arial CE"/>
      <charset val="238"/>
    </font>
    <font>
      <sz val="9"/>
      <color theme="1"/>
      <name val="Calibri"/>
      <family val="2"/>
      <charset val="238"/>
      <scheme val="minor"/>
    </font>
    <font>
      <sz val="8"/>
      <name val="Verdana"/>
      <family val="2"/>
      <charset val="238"/>
    </font>
    <font>
      <i/>
      <sz val="8"/>
      <name val="Verdana"/>
      <family val="2"/>
      <charset val="238"/>
    </font>
    <font>
      <sz val="8"/>
      <name val="Calibri"/>
      <family val="2"/>
      <charset val="238"/>
      <scheme val="minor"/>
    </font>
    <font>
      <b/>
      <sz val="11"/>
      <name val="Verdana"/>
      <family val="2"/>
      <charset val="238"/>
    </font>
    <font>
      <b/>
      <sz val="12"/>
      <color theme="1"/>
      <name val="Verdana"/>
      <family val="2"/>
      <charset val="238"/>
    </font>
    <font>
      <b/>
      <sz val="12"/>
      <color theme="1" tint="0.14999847407452621"/>
      <name val="Verdana"/>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EB9C"/>
      </patternFill>
    </fill>
    <fill>
      <patternFill patternType="solid">
        <fgColor rgb="FFBDD67F"/>
        <bgColor indexed="64"/>
      </patternFill>
    </fill>
    <fill>
      <patternFill patternType="solid">
        <fgColor rgb="FF86BC2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indexed="64"/>
      </right>
      <top style="thin">
        <color rgb="FF000000"/>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3">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4" fillId="0" borderId="0"/>
    <xf numFmtId="9" fontId="14" fillId="0" borderId="0" applyFont="0" applyFill="0" applyBorder="0" applyAlignment="0" applyProtection="0"/>
    <xf numFmtId="0" fontId="16" fillId="6" borderId="0" applyNumberFormat="0" applyBorder="0" applyAlignment="0" applyProtection="0"/>
    <xf numFmtId="0" fontId="21" fillId="0" borderId="0"/>
    <xf numFmtId="164" fontId="21" fillId="0" borderId="0" applyFont="0" applyFill="0" applyBorder="0" applyAlignment="0" applyProtection="0"/>
    <xf numFmtId="9" fontId="21" fillId="0" borderId="0" applyFont="0" applyFill="0" applyBorder="0" applyAlignment="0" applyProtection="0"/>
  </cellStyleXfs>
  <cellXfs count="97">
    <xf numFmtId="0" fontId="0" fillId="0" borderId="0" xfId="0"/>
    <xf numFmtId="14" fontId="0" fillId="0" borderId="0" xfId="0" applyNumberFormat="1"/>
    <xf numFmtId="14" fontId="0" fillId="0" borderId="1" xfId="0" applyNumberFormat="1" applyBorder="1"/>
    <xf numFmtId="14" fontId="0" fillId="0" borderId="2" xfId="0" applyNumberFormat="1" applyBorder="1"/>
    <xf numFmtId="0" fontId="0" fillId="0" borderId="3" xfId="0" applyBorder="1"/>
    <xf numFmtId="0" fontId="0" fillId="0" borderId="0" xfId="0" applyAlignment="1">
      <alignment horizontal="left" vertical="center"/>
    </xf>
    <xf numFmtId="14" fontId="1" fillId="0" borderId="0" xfId="0" applyNumberFormat="1" applyFont="1"/>
    <xf numFmtId="14" fontId="0" fillId="0" borderId="0" xfId="0" applyNumberFormat="1" applyAlignment="1">
      <alignment horizontal="left" vertical="center"/>
    </xf>
    <xf numFmtId="0" fontId="4" fillId="0" borderId="1" xfId="2" applyFont="1" applyBorder="1" applyAlignment="1">
      <alignment horizontal="center"/>
    </xf>
    <xf numFmtId="0" fontId="4" fillId="0" borderId="1" xfId="2" applyFont="1" applyBorder="1" applyAlignment="1">
      <alignment horizontal="center" wrapText="1"/>
    </xf>
    <xf numFmtId="0" fontId="5" fillId="0" borderId="0" xfId="0" applyFont="1"/>
    <xf numFmtId="0" fontId="7" fillId="2" borderId="0" xfId="0" applyFont="1" applyFill="1"/>
    <xf numFmtId="0" fontId="7" fillId="2" borderId="0" xfId="0" applyFont="1" applyFill="1" applyAlignment="1">
      <alignment horizontal="left"/>
    </xf>
    <xf numFmtId="0" fontId="0" fillId="0" borderId="5" xfId="0" applyBorder="1"/>
    <xf numFmtId="0" fontId="0" fillId="0" borderId="7" xfId="0" applyBorder="1"/>
    <xf numFmtId="0" fontId="0" fillId="0" borderId="12" xfId="0" applyBorder="1"/>
    <xf numFmtId="0" fontId="0" fillId="0" borderId="10" xfId="0" applyBorder="1"/>
    <xf numFmtId="14" fontId="7" fillId="2" borderId="4" xfId="0" applyNumberFormat="1" applyFont="1" applyFill="1" applyBorder="1" applyAlignment="1" applyProtection="1">
      <alignment horizontal="center"/>
      <protection locked="0"/>
    </xf>
    <xf numFmtId="0" fontId="9" fillId="0" borderId="4" xfId="0" applyFont="1" applyBorder="1" applyAlignment="1">
      <alignment horizontal="center"/>
    </xf>
    <xf numFmtId="0" fontId="11" fillId="0" borderId="0" xfId="0" applyFont="1"/>
    <xf numFmtId="0" fontId="0" fillId="0" borderId="0" xfId="0" applyAlignment="1">
      <alignment horizontal="right" vertical="center"/>
    </xf>
    <xf numFmtId="2" fontId="0" fillId="0" borderId="0" xfId="0" applyNumberFormat="1"/>
    <xf numFmtId="0" fontId="10" fillId="0" borderId="15" xfId="0" applyFont="1" applyBorder="1" applyAlignment="1">
      <alignment horizontal="center" vertical="center"/>
    </xf>
    <xf numFmtId="0" fontId="0" fillId="0" borderId="4" xfId="0" applyBorder="1"/>
    <xf numFmtId="0" fontId="10" fillId="0" borderId="4" xfId="0" applyFont="1" applyBorder="1" applyAlignment="1">
      <alignment vertical="center"/>
    </xf>
    <xf numFmtId="0" fontId="10" fillId="0" borderId="16" xfId="0" applyFont="1" applyBorder="1" applyAlignment="1">
      <alignment vertical="center"/>
    </xf>
    <xf numFmtId="165" fontId="0" fillId="0" borderId="4" xfId="0" applyNumberFormat="1" applyBorder="1" applyAlignment="1">
      <alignment horizontal="center" vertical="center"/>
    </xf>
    <xf numFmtId="0" fontId="10" fillId="0" borderId="11" xfId="0" applyFont="1" applyBorder="1" applyAlignment="1">
      <alignment horizontal="center" vertical="center"/>
    </xf>
    <xf numFmtId="165" fontId="0" fillId="0" borderId="0" xfId="0" applyNumberFormat="1"/>
    <xf numFmtId="14" fontId="0" fillId="0" borderId="0" xfId="0" applyNumberFormat="1" applyAlignment="1">
      <alignment horizontal="center" vertical="center"/>
    </xf>
    <xf numFmtId="0" fontId="0" fillId="0" borderId="0" xfId="0" applyAlignment="1">
      <alignment horizontal="center" vertical="center"/>
    </xf>
    <xf numFmtId="0" fontId="13" fillId="0" borderId="0" xfId="0" applyFont="1"/>
    <xf numFmtId="0" fontId="11" fillId="2" borderId="0" xfId="0" applyFont="1" applyFill="1"/>
    <xf numFmtId="0" fontId="11" fillId="0" borderId="8" xfId="0" applyFont="1" applyBorder="1" applyProtection="1">
      <protection hidden="1"/>
    </xf>
    <xf numFmtId="0" fontId="0" fillId="3" borderId="0" xfId="0" applyFill="1"/>
    <xf numFmtId="0" fontId="4" fillId="0" borderId="17" xfId="2" applyFont="1" applyBorder="1" applyAlignment="1">
      <alignment horizontal="center"/>
    </xf>
    <xf numFmtId="166" fontId="0" fillId="0" borderId="0" xfId="0" applyNumberFormat="1"/>
    <xf numFmtId="166" fontId="0" fillId="0" borderId="0" xfId="1" applyNumberFormat="1" applyFont="1"/>
    <xf numFmtId="0" fontId="11" fillId="0" borderId="5" xfId="0" applyFont="1" applyBorder="1"/>
    <xf numFmtId="0" fontId="11" fillId="0" borderId="7" xfId="0" applyFont="1" applyBorder="1"/>
    <xf numFmtId="0" fontId="11" fillId="0" borderId="10" xfId="0" applyFont="1" applyBorder="1" applyProtection="1">
      <protection hidden="1"/>
    </xf>
    <xf numFmtId="0" fontId="0" fillId="0" borderId="0" xfId="0" applyProtection="1">
      <protection locked="0"/>
    </xf>
    <xf numFmtId="0" fontId="10"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9" fillId="0" borderId="4" xfId="0" applyFont="1" applyBorder="1" applyAlignment="1" applyProtection="1">
      <alignment horizontal="center"/>
      <protection locked="0"/>
    </xf>
    <xf numFmtId="2" fontId="0" fillId="0" borderId="0" xfId="0" applyNumberFormat="1" applyAlignment="1" applyProtection="1">
      <alignment horizontal="center"/>
      <protection locked="0"/>
    </xf>
    <xf numFmtId="0" fontId="0" fillId="0" borderId="1" xfId="0" applyBorder="1"/>
    <xf numFmtId="0" fontId="0" fillId="4" borderId="0" xfId="0" applyFill="1"/>
    <xf numFmtId="0" fontId="0" fillId="5" borderId="0" xfId="0" applyFill="1"/>
    <xf numFmtId="164" fontId="0" fillId="5" borderId="0" xfId="3" applyFont="1" applyFill="1"/>
    <xf numFmtId="2" fontId="0" fillId="0" borderId="0" xfId="3" applyNumberFormat="1" applyFont="1"/>
    <xf numFmtId="2" fontId="10" fillId="3" borderId="18" xfId="0" applyNumberFormat="1" applyFont="1" applyFill="1" applyBorder="1"/>
    <xf numFmtId="2" fontId="0" fillId="3" borderId="19" xfId="0" applyNumberFormat="1" applyFill="1" applyBorder="1"/>
    <xf numFmtId="0" fontId="0" fillId="3" borderId="19" xfId="0" applyFill="1" applyBorder="1"/>
    <xf numFmtId="2" fontId="0" fillId="3" borderId="20" xfId="0" applyNumberFormat="1" applyFill="1" applyBorder="1"/>
    <xf numFmtId="2" fontId="0" fillId="3" borderId="18" xfId="0" applyNumberFormat="1" applyFill="1" applyBorder="1" applyAlignment="1">
      <alignment horizontal="right"/>
    </xf>
    <xf numFmtId="9" fontId="0" fillId="3" borderId="1" xfId="1" applyFont="1" applyFill="1" applyBorder="1"/>
    <xf numFmtId="14" fontId="16" fillId="6" borderId="0" xfId="9" applyNumberFormat="1"/>
    <xf numFmtId="165" fontId="0" fillId="0" borderId="13"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10" fontId="12" fillId="0" borderId="1" xfId="6" applyNumberFormat="1" applyBorder="1"/>
    <xf numFmtId="0" fontId="0" fillId="4" borderId="5" xfId="0" applyFill="1" applyBorder="1"/>
    <xf numFmtId="0" fontId="0" fillId="4" borderId="7" xfId="0" applyFill="1" applyBorder="1"/>
    <xf numFmtId="0" fontId="0" fillId="4" borderId="12" xfId="0" applyFill="1" applyBorder="1"/>
    <xf numFmtId="0" fontId="0" fillId="4" borderId="10" xfId="0" applyFill="1" applyBorder="1"/>
    <xf numFmtId="0" fontId="0" fillId="4" borderId="8" xfId="0" applyFill="1" applyBorder="1"/>
    <xf numFmtId="0" fontId="0" fillId="4" borderId="11" xfId="0" applyFill="1" applyBorder="1"/>
    <xf numFmtId="0" fontId="0" fillId="4" borderId="6" xfId="0" applyFill="1" applyBorder="1"/>
    <xf numFmtId="0" fontId="0" fillId="4" borderId="9" xfId="0" applyFill="1" applyBorder="1"/>
    <xf numFmtId="0" fontId="22" fillId="0" borderId="0" xfId="0" applyFont="1"/>
    <xf numFmtId="0" fontId="23" fillId="8" borderId="11" xfId="10" applyFont="1" applyFill="1" applyBorder="1" applyAlignment="1">
      <alignment horizontal="center"/>
    </xf>
    <xf numFmtId="14" fontId="0" fillId="0" borderId="0" xfId="3" applyNumberFormat="1" applyFont="1"/>
    <xf numFmtId="0" fontId="24" fillId="8" borderId="5" xfId="10" applyFont="1" applyFill="1" applyBorder="1" applyAlignment="1">
      <alignment horizontal="center" vertical="center" wrapText="1"/>
    </xf>
    <xf numFmtId="164" fontId="0" fillId="0" borderId="0" xfId="0" applyNumberFormat="1"/>
    <xf numFmtId="0" fontId="27" fillId="0" borderId="22" xfId="0" applyFont="1" applyBorder="1" applyAlignment="1">
      <alignment horizontal="left" vertical="center"/>
    </xf>
    <xf numFmtId="0" fontId="26" fillId="8" borderId="23" xfId="10" applyFont="1" applyFill="1" applyBorder="1" applyAlignment="1">
      <alignment horizontal="center" vertical="center"/>
    </xf>
    <xf numFmtId="0" fontId="28" fillId="7" borderId="21" xfId="0" applyFont="1" applyFill="1" applyBorder="1" applyAlignment="1">
      <alignment horizontal="left" vertical="center"/>
    </xf>
    <xf numFmtId="22" fontId="0" fillId="0" borderId="0" xfId="0" applyNumberFormat="1"/>
    <xf numFmtId="0" fontId="0" fillId="4" borderId="0" xfId="0" applyFill="1" applyAlignment="1">
      <alignment horizontal="center"/>
    </xf>
    <xf numFmtId="0" fontId="0" fillId="4" borderId="0" xfId="0" applyFill="1" applyAlignment="1">
      <alignment horizontal="left"/>
    </xf>
    <xf numFmtId="0" fontId="10" fillId="4" borderId="0" xfId="0" applyFont="1" applyFill="1" applyAlignment="1">
      <alignment horizontal="center"/>
    </xf>
    <xf numFmtId="0" fontId="0" fillId="4" borderId="0" xfId="0" applyFill="1" applyAlignment="1">
      <alignment horizontal="left" wrapText="1"/>
    </xf>
    <xf numFmtId="0" fontId="18" fillId="4" borderId="0" xfId="0" applyFont="1" applyFill="1" applyAlignment="1">
      <alignment horizontal="left"/>
    </xf>
    <xf numFmtId="0" fontId="19" fillId="4" borderId="0" xfId="0" applyFont="1" applyFill="1" applyAlignment="1">
      <alignment horizontal="center"/>
    </xf>
    <xf numFmtId="0" fontId="11" fillId="0" borderId="0" xfId="0" applyFont="1" applyAlignment="1">
      <alignment horizontal="center"/>
    </xf>
    <xf numFmtId="0" fontId="8" fillId="0" borderId="11" xfId="0" applyFont="1" applyBorder="1" applyAlignment="1">
      <alignment horizontal="center"/>
    </xf>
    <xf numFmtId="0" fontId="6" fillId="0" borderId="9"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7" xfId="0" applyFont="1" applyBorder="1" applyAlignment="1">
      <alignment horizontal="center"/>
    </xf>
    <xf numFmtId="165" fontId="0" fillId="0" borderId="13"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0" fontId="0" fillId="0" borderId="0" xfId="0"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cellXfs>
  <cellStyles count="13">
    <cellStyle name="Dziesiętny" xfId="3" builtinId="3"/>
    <cellStyle name="Dziesiętny 2" xfId="11" xr:uid="{AAB756E7-6973-4607-9433-802E964A5AB1}"/>
    <cellStyle name="Neutralny" xfId="9" builtinId="28"/>
    <cellStyle name="Normalny" xfId="0" builtinId="0"/>
    <cellStyle name="Normalny 2" xfId="4" xr:uid="{00000000-0005-0000-0000-000002000000}"/>
    <cellStyle name="Normalny 2 2" xfId="10" xr:uid="{94FC814C-F008-447A-9139-AE232D2BB58B}"/>
    <cellStyle name="Normalny 3" xfId="7" xr:uid="{D4A08719-CFBA-4623-B865-8BAEB41741DD}"/>
    <cellStyle name="Normalny_Zeszyt2" xfId="2" xr:uid="{00000000-0005-0000-0000-000003000000}"/>
    <cellStyle name="Procentowy" xfId="1" builtinId="5"/>
    <cellStyle name="Procentowy 2" xfId="6" xr:uid="{00000000-0005-0000-0000-000005000000}"/>
    <cellStyle name="Procentowy 2 2" xfId="12" xr:uid="{93B7DF37-9D1E-4E2E-A44D-11A47B88E928}"/>
    <cellStyle name="Procentowy 3" xfId="5" xr:uid="{00000000-0005-0000-0000-000006000000}"/>
    <cellStyle name="Procentowy 4" xfId="8" xr:uid="{ABF7F1A9-6274-4C44-9D7D-99D59EA151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hyperlink" Target="https://en.wikipedia.org/wiki/Flag_of_Poland" TargetMode="External"/><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hyperlink" Target="https://en.wikipedia.org/wiki/File:Flag_of_the_United_Kingdom_reversed.svg"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609600</xdr:colOff>
      <xdr:row>0</xdr:row>
      <xdr:rowOff>161925</xdr:rowOff>
    </xdr:from>
    <xdr:to>
      <xdr:col>8</xdr:col>
      <xdr:colOff>228600</xdr:colOff>
      <xdr:row>7</xdr:row>
      <xdr:rowOff>9525</xdr:rowOff>
    </xdr:to>
    <xdr:sp macro="[0]!wyczyscarkusz" textlink="">
      <xdr:nvSpPr>
        <xdr:cNvPr id="2" name="Prostokąt: zaokrąglone rogi 1">
          <a:extLst>
            <a:ext uri="{FF2B5EF4-FFF2-40B4-BE49-F238E27FC236}">
              <a16:creationId xmlns:a16="http://schemas.microsoft.com/office/drawing/2014/main" id="{00000000-0008-0000-0400-000002000000}"/>
            </a:ext>
          </a:extLst>
        </xdr:cNvPr>
        <xdr:cNvSpPr/>
      </xdr:nvSpPr>
      <xdr:spPr>
        <a:xfrm>
          <a:off x="4410075" y="161925"/>
          <a:ext cx="2981325" cy="1266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l-PL" sz="2000"/>
            <a:t>Sprawdź czy wszystkie dane</a:t>
          </a:r>
          <a:r>
            <a:rPr lang="pl-PL" sz="2000" baseline="0"/>
            <a:t> wrażliwe są wyczyszczone!!!</a:t>
          </a:r>
          <a:endParaRPr lang="pl-PL" sz="20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285750</xdr:colOff>
          <xdr:row>15</xdr:row>
          <xdr:rowOff>38100</xdr:rowOff>
        </xdr:from>
        <xdr:to>
          <xdr:col>5</xdr:col>
          <xdr:colOff>847725</xdr:colOff>
          <xdr:row>17</xdr:row>
          <xdr:rowOff>161925</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700-000008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alibri"/>
                  <a:cs typeface="Calibri"/>
                </a:rPr>
                <a:t>Stwórz koszyki dostaw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28</xdr:row>
          <xdr:rowOff>76200</xdr:rowOff>
        </xdr:from>
        <xdr:to>
          <xdr:col>5</xdr:col>
          <xdr:colOff>866775</xdr:colOff>
          <xdr:row>31</xdr:row>
          <xdr:rowOff>9525</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700-00000A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alibri"/>
                  <a:cs typeface="Calibri"/>
                </a:rPr>
                <a:t>Oblicz i zapisz depozyty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295275</xdr:colOff>
          <xdr:row>19</xdr:row>
          <xdr:rowOff>19050</xdr:rowOff>
        </xdr:from>
        <xdr:to>
          <xdr:col>5</xdr:col>
          <xdr:colOff>857250</xdr:colOff>
          <xdr:row>21</xdr:row>
          <xdr:rowOff>142875</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700-00000C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alibri"/>
                  <a:cs typeface="Calibri"/>
                </a:rPr>
                <a:t>Wczytaj transakcje z X-Stream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24</xdr:row>
          <xdr:rowOff>114300</xdr:rowOff>
        </xdr:from>
        <xdr:to>
          <xdr:col>5</xdr:col>
          <xdr:colOff>866775</xdr:colOff>
          <xdr:row>27</xdr:row>
          <xdr:rowOff>47625</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alibri"/>
                  <a:cs typeface="Calibri"/>
                </a:rPr>
                <a:t>Uzupełnij tabelę wartościami z X-Stream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5</xdr:row>
          <xdr:rowOff>95250</xdr:rowOff>
        </xdr:from>
        <xdr:to>
          <xdr:col>12</xdr:col>
          <xdr:colOff>1238250</xdr:colOff>
          <xdr:row>6</xdr:row>
          <xdr:rowOff>161925</xdr:rowOff>
        </xdr:to>
        <xdr:sp macro="" textlink="">
          <xdr:nvSpPr>
            <xdr:cNvPr id="1038" name="Button 14" hidden="1">
              <a:extLst>
                <a:ext uri="{63B3BB69-23CF-44E3-9099-C40C66FF867C}">
                  <a14:compatExt spid="_x0000_s1038"/>
                </a:ext>
                <a:ext uri="{FF2B5EF4-FFF2-40B4-BE49-F238E27FC236}">
                  <a16:creationId xmlns:a16="http://schemas.microsoft.com/office/drawing/2014/main" id="{00000000-0008-0000-0700-00000E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alibri"/>
                  <a:cs typeface="Calibri"/>
                </a:rPr>
                <a:t>Zeruj depozyty</a:t>
              </a:r>
            </a:p>
          </xdr:txBody>
        </xdr:sp>
        <xdr:clientData fPrintsWithSheet="0"/>
      </xdr:twoCellAnchor>
    </mc:Choice>
    <mc:Fallback/>
  </mc:AlternateContent>
  <xdr:twoCellAnchor>
    <xdr:from>
      <xdr:col>3</xdr:col>
      <xdr:colOff>154782</xdr:colOff>
      <xdr:row>3</xdr:row>
      <xdr:rowOff>154780</xdr:rowOff>
    </xdr:from>
    <xdr:to>
      <xdr:col>5</xdr:col>
      <xdr:colOff>542925</xdr:colOff>
      <xdr:row>4</xdr:row>
      <xdr:rowOff>359568</xdr:rowOff>
    </xdr:to>
    <xdr:pic>
      <xdr:nvPicPr>
        <xdr:cNvPr id="11" name="Obraz 3" descr="logo.png">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6438" y="666749"/>
          <a:ext cx="1602581" cy="633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23812</xdr:colOff>
      <xdr:row>2</xdr:row>
      <xdr:rowOff>11906</xdr:rowOff>
    </xdr:from>
    <xdr:to>
      <xdr:col>6</xdr:col>
      <xdr:colOff>591502</xdr:colOff>
      <xdr:row>3</xdr:row>
      <xdr:rowOff>85090</xdr:rowOff>
    </xdr:to>
    <xdr:pic macro="[0]!setpl">
      <xdr:nvPicPr>
        <xdr:cNvPr id="3" name="Obraz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837473B0-CC2E-450A-ABE3-18F120FF3D39}">
              <a1611:picAttrSrcUrl xmlns:a1611="http://schemas.microsoft.com/office/drawing/2016/11/main" r:id="rId3"/>
            </a:ext>
          </a:extLst>
        </a:blip>
        <a:stretch>
          <a:fillRect/>
        </a:stretch>
      </xdr:blipFill>
      <xdr:spPr>
        <a:xfrm>
          <a:off x="4179093" y="250031"/>
          <a:ext cx="571500" cy="357188"/>
        </a:xfrm>
        <a:prstGeom prst="rect">
          <a:avLst/>
        </a:prstGeom>
        <a:ln>
          <a:solidFill>
            <a:sysClr val="windowText" lastClr="000000"/>
          </a:solidFill>
        </a:ln>
        <a:scene3d>
          <a:camera prst="orthographicFront"/>
          <a:lightRig rig="threePt" dir="t"/>
        </a:scene3d>
        <a:sp3d>
          <a:bevelT/>
        </a:sp3d>
      </xdr:spPr>
    </xdr:pic>
    <xdr:clientData/>
  </xdr:twoCellAnchor>
  <xdr:twoCellAnchor editAs="oneCell">
    <xdr:from>
      <xdr:col>6</xdr:col>
      <xdr:colOff>23811</xdr:colOff>
      <xdr:row>3</xdr:row>
      <xdr:rowOff>102575</xdr:rowOff>
    </xdr:from>
    <xdr:to>
      <xdr:col>6</xdr:col>
      <xdr:colOff>591672</xdr:colOff>
      <xdr:row>3</xdr:row>
      <xdr:rowOff>400730</xdr:rowOff>
    </xdr:to>
    <xdr:pic macro="[0]!seteng">
      <xdr:nvPicPr>
        <xdr:cNvPr id="6" name="Obraz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flipH="1">
          <a:off x="4184195" y="616245"/>
          <a:ext cx="571671" cy="288630"/>
        </a:xfrm>
        <a:prstGeom prst="rect">
          <a:avLst/>
        </a:prstGeom>
        <a:ln>
          <a:solidFill>
            <a:sysClr val="windowText" lastClr="000000"/>
          </a:solidFill>
        </a:ln>
        <a:scene3d>
          <a:camera prst="orthographicFront"/>
          <a:lightRig rig="threePt" dir="t"/>
        </a:scene3d>
        <a:sp3d>
          <a:bevelT/>
        </a:sp3d>
      </xdr:spPr>
    </xdr:pic>
    <xdr:clientData/>
  </xdr:twoCellAnchor>
  <mc:AlternateContent xmlns:mc="http://schemas.openxmlformats.org/markup-compatibility/2006">
    <mc:Choice xmlns:a14="http://schemas.microsoft.com/office/drawing/2010/main" Requires="a14">
      <xdr:twoCellAnchor>
        <xdr:from>
          <xdr:col>2</xdr:col>
          <xdr:colOff>590550</xdr:colOff>
          <xdr:row>8</xdr:row>
          <xdr:rowOff>57150</xdr:rowOff>
        </xdr:from>
        <xdr:to>
          <xdr:col>5</xdr:col>
          <xdr:colOff>476250</xdr:colOff>
          <xdr:row>9</xdr:row>
          <xdr:rowOff>123825</xdr:rowOff>
        </xdr:to>
        <xdr:sp macro="" textlink="">
          <xdr:nvSpPr>
            <xdr:cNvPr id="1041" name="Instrukcja" hidden="1">
              <a:extLst>
                <a:ext uri="{63B3BB69-23CF-44E3-9099-C40C66FF867C}">
                  <a14:compatExt spid="_x0000_s1041"/>
                </a:ext>
                <a:ext uri="{FF2B5EF4-FFF2-40B4-BE49-F238E27FC236}">
                  <a16:creationId xmlns:a16="http://schemas.microsoft.com/office/drawing/2014/main" id="{00000000-0008-0000-0700-00001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100" b="0" i="0" u="none" strike="noStrike" baseline="0">
                  <a:solidFill>
                    <a:srgbClr val="000000"/>
                  </a:solidFill>
                  <a:latin typeface="Calibri"/>
                  <a:cs typeface="Calibri"/>
                </a:rPr>
                <a:t>INSTRUKCJA</a:t>
              </a:r>
            </a:p>
          </xdr:txBody>
        </xdr:sp>
        <xdr:clientData fPrintsWithSheet="0"/>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3"/>
  <dimension ref="A1:BM268"/>
  <sheetViews>
    <sheetView zoomScale="85" zoomScaleNormal="85" workbookViewId="0">
      <selection activeCell="A70" sqref="A70:B100"/>
    </sheetView>
  </sheetViews>
  <sheetFormatPr defaultRowHeight="15"/>
  <cols>
    <col min="1" max="1" width="17.28515625" style="1" bestFit="1" customWidth="1"/>
    <col min="2" max="2" width="18.28515625" style="1" bestFit="1" customWidth="1"/>
    <col min="3" max="3" width="13.42578125" bestFit="1" customWidth="1"/>
    <col min="4" max="4" width="15.85546875" bestFit="1" customWidth="1"/>
    <col min="5" max="5" width="10.42578125" bestFit="1" customWidth="1"/>
    <col min="6" max="6" width="19.28515625" bestFit="1" customWidth="1"/>
    <col min="7" max="7" width="10.42578125" bestFit="1" customWidth="1"/>
    <col min="8" max="8" width="18.140625" bestFit="1" customWidth="1"/>
    <col min="9" max="9" width="19.85546875" style="36" bestFit="1" customWidth="1"/>
    <col min="10" max="10" width="13.140625" customWidth="1"/>
    <col min="12" max="12" width="14.42578125" bestFit="1" customWidth="1"/>
    <col min="13" max="13" width="19.140625" bestFit="1" customWidth="1"/>
    <col min="14" max="14" width="23.140625" bestFit="1" customWidth="1"/>
    <col min="16" max="16" width="21.85546875" customWidth="1"/>
    <col min="17" max="17" width="16.28515625" style="49" bestFit="1" customWidth="1"/>
    <col min="20" max="20" width="19.85546875" bestFit="1" customWidth="1"/>
    <col min="21" max="21" width="26.28515625" bestFit="1" customWidth="1"/>
    <col min="22" max="22" width="23.42578125" bestFit="1" customWidth="1"/>
    <col min="25" max="25" width="15.5703125" bestFit="1" customWidth="1"/>
    <col min="26" max="26" width="14.7109375" bestFit="1" customWidth="1"/>
    <col min="29" max="29" width="10" bestFit="1" customWidth="1"/>
    <col min="32" max="32" width="10.42578125" bestFit="1" customWidth="1"/>
    <col min="33" max="33" width="10.7109375" customWidth="1"/>
    <col min="34" max="35" width="10.42578125" bestFit="1" customWidth="1"/>
    <col min="43" max="43" width="9.85546875" bestFit="1" customWidth="1"/>
    <col min="50" max="50" width="10.42578125" bestFit="1" customWidth="1"/>
    <col min="51" max="51" width="10.7109375" customWidth="1"/>
    <col min="52" max="53" width="10.42578125" bestFit="1" customWidth="1"/>
    <col min="61" max="61" width="9.85546875" bestFit="1" customWidth="1"/>
  </cols>
  <sheetData>
    <row r="1" spans="1:65">
      <c r="A1" s="1" t="s">
        <v>54</v>
      </c>
      <c r="C1" t="s">
        <v>45</v>
      </c>
      <c r="F1" t="s">
        <v>72</v>
      </c>
    </row>
    <row r="2" spans="1:65">
      <c r="A2" s="1">
        <f>'Kalkulator Depozytów'!F12</f>
        <v>0</v>
      </c>
      <c r="C2">
        <f>'Kalkulator Depozytów'!J13</f>
        <v>0</v>
      </c>
      <c r="G2" s="1"/>
    </row>
    <row r="3" spans="1:65">
      <c r="W3" t="s">
        <v>96</v>
      </c>
      <c r="X3" t="s">
        <v>97</v>
      </c>
      <c r="Y3" t="s">
        <v>94</v>
      </c>
      <c r="Z3" t="s">
        <v>95</v>
      </c>
    </row>
    <row r="4" spans="1:65">
      <c r="W4">
        <f>COUNTIF(U8:U25,"&lt;0")</f>
        <v>18</v>
      </c>
      <c r="X4">
        <f>COUNTIF(V8:V25,"&lt;0")</f>
        <v>18</v>
      </c>
      <c r="Y4" t="e">
        <f>SMALL(U8:U25,W4+1)</f>
        <v>#NUM!</v>
      </c>
      <c r="Z4">
        <f>SMALL(V8:V25,X4)</f>
        <v>-1887</v>
      </c>
    </row>
    <row r="5" spans="1:65">
      <c r="P5" t="s">
        <v>74</v>
      </c>
      <c r="AB5" t="s">
        <v>98</v>
      </c>
      <c r="AC5" t="s">
        <v>99</v>
      </c>
    </row>
    <row r="6" spans="1:65">
      <c r="P6">
        <f>SUM(P8:P29)</f>
        <v>0</v>
      </c>
      <c r="Q6" s="49" t="e">
        <f ca="1">SUM(Q8:Q29)*'Kalkulator Depozytów'!F14</f>
        <v>#N/A</v>
      </c>
      <c r="U6" t="s">
        <v>92</v>
      </c>
      <c r="V6" t="s">
        <v>93</v>
      </c>
      <c r="Y6" t="e">
        <f>VLOOKUP(Y4,U8:X25,4,0)</f>
        <v>#NUM!</v>
      </c>
      <c r="Z6">
        <f>VLOOKUP(Z4,V8:X25,3,0)</f>
        <v>18</v>
      </c>
      <c r="AB6" t="e">
        <f>Y6-Z6+1</f>
        <v>#NUM!</v>
      </c>
    </row>
    <row r="7" spans="1:65">
      <c r="A7" s="1" t="s">
        <v>50</v>
      </c>
      <c r="B7" s="1" t="s">
        <v>51</v>
      </c>
      <c r="C7" t="s">
        <v>52</v>
      </c>
      <c r="D7" t="s">
        <v>66</v>
      </c>
      <c r="E7" t="s">
        <v>73</v>
      </c>
      <c r="F7" t="s">
        <v>67</v>
      </c>
      <c r="G7" t="s">
        <v>68</v>
      </c>
      <c r="H7" t="s">
        <v>69</v>
      </c>
      <c r="I7" s="36" t="s">
        <v>53</v>
      </c>
      <c r="J7" t="s">
        <v>116</v>
      </c>
      <c r="K7" s="10" t="s">
        <v>61</v>
      </c>
      <c r="L7" t="s">
        <v>115</v>
      </c>
      <c r="M7" t="s">
        <v>63</v>
      </c>
      <c r="N7" t="s">
        <v>64</v>
      </c>
      <c r="O7" t="s">
        <v>56</v>
      </c>
      <c r="P7" t="s">
        <v>71</v>
      </c>
      <c r="Q7" s="49" t="s">
        <v>70</v>
      </c>
      <c r="U7" s="1">
        <v>46023</v>
      </c>
      <c r="V7" s="1">
        <v>46387</v>
      </c>
      <c r="Z7">
        <v>10</v>
      </c>
      <c r="AF7" s="34" t="s">
        <v>100</v>
      </c>
      <c r="AK7" t="s">
        <v>101</v>
      </c>
      <c r="AP7" t="s">
        <v>102</v>
      </c>
      <c r="AX7" s="34" t="s">
        <v>100</v>
      </c>
      <c r="BC7" t="s">
        <v>101</v>
      </c>
      <c r="BH7" t="s">
        <v>102</v>
      </c>
    </row>
    <row r="8" spans="1:65">
      <c r="A8" s="1">
        <v>44830</v>
      </c>
      <c r="B8" s="1">
        <v>44830</v>
      </c>
      <c r="C8">
        <f>IF(L8="BASE",(B8-A8+1)*24+J8,IF(L8="OFFPEAK",M8*9+(N8)*24+J8,IF(L8="BASE5",M8*24+J8,IF(L8="PEAK7",(B8-A8+1)*15,M8*15))))</f>
        <v>24</v>
      </c>
      <c r="D8" s="21">
        <f>'Kalkulator Depozytów'!M13</f>
        <v>0</v>
      </c>
      <c r="E8" s="21">
        <f>'Kalkulator Depozytów'!N13</f>
        <v>0</v>
      </c>
      <c r="F8" s="21">
        <f>'Kalkulator Depozytów'!O13</f>
        <v>0</v>
      </c>
      <c r="G8" s="21">
        <f>'Kalkulator Depozytów'!P13</f>
        <v>0</v>
      </c>
      <c r="H8" s="21">
        <f>'Kalkulator Depozytów'!Q13</f>
        <v>0</v>
      </c>
      <c r="I8" s="37" t="e">
        <f ca="1">ROUND(IF(OR(AND(K8&gt;0,L8="PEAK5"),AND(K8&gt;0,L8="BASE5")),O8,IF(K8&gt;0,IF(OR(L8="BASE"),AVERAGE(INDIRECT("krzywa!C"&amp;MATCH(A8-$A$2,krzywa!A:A,0)&amp;":C"&amp;MATCH(B8-$A$2,krzywa!A:A,0),TRUE)),IF(OR(L8="OFFPEAK"),AVERAGE(INDIRECT("krzywa!D"&amp;MATCH(A8-$A$2,krzywa!A:A,0)&amp;":D"&amp;MATCH(B8-$A$2,krzywa!A:A,0))))))),4)</f>
        <v>#N/A</v>
      </c>
      <c r="K8">
        <f>B8-$A$2</f>
        <v>44830</v>
      </c>
      <c r="L8" t="s">
        <v>46</v>
      </c>
      <c r="M8">
        <f>NETWORKDAYS(A8,B8,koszyki!$M$20:$M$874)</f>
        <v>1</v>
      </c>
      <c r="N8">
        <f>B8-A8+1- NETWORKDAYS(A8,B8,koszyki!$M$20:$M$874)</f>
        <v>0</v>
      </c>
      <c r="O8" s="36" t="e">
        <f ca="1">ROUND(IF((B8-A8+1)&gt;2,IF(C8=75,AVERAGE(INDIRECT("krzywa!B"&amp;MATCH(K8-6,krzywa!A:A,0)&amp;":B"&amp;MATCH(K8-2,krzywa!A:A,0))),AVERAGE(INDIRECT("krzywa!B"&amp;MATCH(A8-$A$2+BM8,krzywa!A:A,0)&amp;":B"&amp;MATCH(B8-$A$2-AU8,krzywa!A:A,0)))),INDIRECT("krzywa!B"&amp;MATCH(K8,krzywa!A:A,0))),4)</f>
        <v>#N/A</v>
      </c>
      <c r="P8">
        <f>(C8*D8)*(H8-E8)-(C8*F8)*(H8-G8)</f>
        <v>0</v>
      </c>
      <c r="Q8" s="49" t="e">
        <f ca="1">-C8*ABS(D8-F8)*H8*I8*'Kalkulator Depozytów'!$F$14+'kompensacja międzyproduktowa'!X8</f>
        <v>#N/A</v>
      </c>
      <c r="R8" t="e">
        <f>"krzywa!B"&amp;MATCH(A8-$A$2+BM8,krzywa!A:A,0)&amp;":B"&amp;MATCH(B8-$A$2-AU8,krzywa!A:A,0)</f>
        <v>#N/A</v>
      </c>
      <c r="T8" s="73"/>
      <c r="U8">
        <f>Y8-$U$7</f>
        <v>-4659</v>
      </c>
      <c r="V8">
        <f t="shared" ref="V8:V25" si="0">Y8-$V$7</f>
        <v>-5023</v>
      </c>
      <c r="X8">
        <v>1</v>
      </c>
      <c r="Y8" s="1">
        <v>41364</v>
      </c>
      <c r="Z8">
        <v>-1</v>
      </c>
      <c r="AF8" s="1">
        <f>B8</f>
        <v>44830</v>
      </c>
      <c r="AG8" s="1">
        <f t="shared" ref="AG8:AI27" si="1">AF8-1</f>
        <v>44829</v>
      </c>
      <c r="AH8" s="1">
        <f t="shared" si="1"/>
        <v>44828</v>
      </c>
      <c r="AI8" s="1">
        <f t="shared" si="1"/>
        <v>44827</v>
      </c>
      <c r="AK8">
        <f>NETWORKDAYS(AF8,AF8,koszyki!$M$20:$M$89)</f>
        <v>1</v>
      </c>
      <c r="AL8">
        <f>NETWORKDAYS(AG8,AG8,koszyki!$M$20:$M$89)</f>
        <v>0</v>
      </c>
      <c r="AM8">
        <f>NETWORKDAYS(AH8,AH8,koszyki!$M$20:$M$89)</f>
        <v>0</v>
      </c>
      <c r="AN8">
        <f>NETWORKDAYS(AI8,AI8,koszyki!$M$20:$M$89)</f>
        <v>1</v>
      </c>
      <c r="AP8">
        <f>SUM(AK8)</f>
        <v>1</v>
      </c>
      <c r="AQ8">
        <f>SUM(AK8:AL8)</f>
        <v>1</v>
      </c>
      <c r="AR8">
        <f>SUM(AK8:AM8)</f>
        <v>1</v>
      </c>
      <c r="AS8">
        <f>SUM(AK8:AN8)</f>
        <v>2</v>
      </c>
      <c r="AU8">
        <f>COUNTIF(AP8:AS8,"=0")</f>
        <v>0</v>
      </c>
      <c r="AX8" s="1">
        <f>A8</f>
        <v>44830</v>
      </c>
      <c r="AY8" s="1">
        <f>AX8+1</f>
        <v>44831</v>
      </c>
      <c r="AZ8" s="1">
        <f>AY8+1</f>
        <v>44832</v>
      </c>
      <c r="BA8" s="1">
        <f>AZ8+1</f>
        <v>44833</v>
      </c>
      <c r="BC8">
        <f>NETWORKDAYS(AX8,AX8,koszyki!$M$20:$M$89)</f>
        <v>1</v>
      </c>
      <c r="BD8">
        <f>NETWORKDAYS(AY8,AY8,koszyki!$M$20:$M$89)</f>
        <v>1</v>
      </c>
      <c r="BE8">
        <f>NETWORKDAYS(AZ8,AZ8,koszyki!$M$20:$M$89)</f>
        <v>1</v>
      </c>
      <c r="BF8">
        <f>NETWORKDAYS(BA8,BA8,koszyki!$M$20:$M$89)</f>
        <v>1</v>
      </c>
      <c r="BH8">
        <f>SUM(BC8)</f>
        <v>1</v>
      </c>
      <c r="BI8">
        <f>SUM(BC8:BD8)</f>
        <v>2</v>
      </c>
      <c r="BJ8">
        <f>SUM(BC8:BE8)</f>
        <v>3</v>
      </c>
      <c r="BK8">
        <f>SUM(BC8:BF8)</f>
        <v>4</v>
      </c>
      <c r="BM8">
        <f>COUNTIF(BH8:BK8,"=0")</f>
        <v>0</v>
      </c>
    </row>
    <row r="9" spans="1:65">
      <c r="A9" s="1">
        <v>44831</v>
      </c>
      <c r="B9" s="1">
        <v>44831</v>
      </c>
      <c r="C9">
        <f t="shared" ref="C9:C72" si="2">IF(L9="BASE",(B9-A9+1)*24+J9,IF(L9="OFFPEAK",M9*9+(N9)*24+J9,IF(L9="BASE5",M9*24+J9,IF(L9="PEAK7",(B9-A9+1)*15,M9*15))))</f>
        <v>24</v>
      </c>
      <c r="D9" s="21">
        <f>'Kalkulator Depozytów'!M14</f>
        <v>0</v>
      </c>
      <c r="E9" s="21">
        <f>'Kalkulator Depozytów'!N14</f>
        <v>0</v>
      </c>
      <c r="F9" s="21">
        <f>'Kalkulator Depozytów'!O14</f>
        <v>0</v>
      </c>
      <c r="G9" s="21">
        <f>'Kalkulator Depozytów'!P14</f>
        <v>0</v>
      </c>
      <c r="H9" s="21">
        <f>'Kalkulator Depozytów'!Q14</f>
        <v>0</v>
      </c>
      <c r="I9" s="37" t="e">
        <f ca="1">ROUND(IF(OR(AND(K9&gt;0,L9="PEAK5"),AND(K9&gt;0,L9="BASE5")),O9,IF(K9&gt;0,IF(OR(L9="BASE"),AVERAGE(INDIRECT("krzywa!C"&amp;MATCH(A9-$A$2,krzywa!A:A,0)&amp;":C"&amp;MATCH(B9-$A$2,krzywa!A:A,0),TRUE)),IF(OR(L9="OFFPEAK"),AVERAGE(INDIRECT("krzywa!D"&amp;MATCH(A9-$A$2,krzywa!A:A,0)&amp;":D"&amp;MATCH(B9-$A$2,krzywa!A:A,0))))))),4)</f>
        <v>#N/A</v>
      </c>
      <c r="K9">
        <f t="shared" ref="K9:K72" si="3">B9-$A$2</f>
        <v>44831</v>
      </c>
      <c r="L9" t="s">
        <v>46</v>
      </c>
      <c r="M9">
        <f>NETWORKDAYS(A9,B9,koszyki!$M$20:$M$874)</f>
        <v>1</v>
      </c>
      <c r="N9">
        <f>B9-A9+1- NETWORKDAYS(A9,B9,koszyki!$M$20:$M$874)</f>
        <v>0</v>
      </c>
      <c r="O9" s="36" t="e">
        <f ca="1">ROUND(IF((B9-A9+1)&gt;2,IF(C9=75,AVERAGE(INDIRECT("krzywa!B"&amp;MATCH(K9-6,krzywa!A:A,0)&amp;":B"&amp;MATCH(K9-2,krzywa!A:A,0))),AVERAGE(INDIRECT("krzywa!B"&amp;MATCH(A9-$A$2+BM9,krzywa!A:A,0)&amp;":B"&amp;MATCH(B9-$A$2-AU9,krzywa!A:A,0)))),INDIRECT("krzywa!B"&amp;MATCH(K9,krzywa!A:A,0))),4)</f>
        <v>#N/A</v>
      </c>
      <c r="P9">
        <f t="shared" ref="P9:P72" si="4">(C9*D9)*(H9-E9)-(C9*F9)*(H9-G9)</f>
        <v>0</v>
      </c>
      <c r="Q9" s="49" t="e">
        <f ca="1">-C9*ABS(D9-F9)*H9*I9*'Kalkulator Depozytów'!$F$14+'kompensacja międzyproduktowa'!X9</f>
        <v>#N/A</v>
      </c>
      <c r="U9">
        <f t="shared" ref="U9:U25" si="5">Y9-$U$7</f>
        <v>-4449</v>
      </c>
      <c r="V9">
        <f t="shared" si="0"/>
        <v>-4813</v>
      </c>
      <c r="X9">
        <v>2</v>
      </c>
      <c r="Y9" s="1">
        <v>41574</v>
      </c>
      <c r="Z9">
        <v>1</v>
      </c>
      <c r="AF9" s="1">
        <f t="shared" ref="AF9:AF72" si="6">B9</f>
        <v>44831</v>
      </c>
      <c r="AG9" s="1">
        <f t="shared" si="1"/>
        <v>44830</v>
      </c>
      <c r="AH9" s="1">
        <f t="shared" si="1"/>
        <v>44829</v>
      </c>
      <c r="AI9" s="1">
        <f t="shared" si="1"/>
        <v>44828</v>
      </c>
      <c r="AK9">
        <f>NETWORKDAYS(AF9,AF9,koszyki!$M$20:$M$89)</f>
        <v>1</v>
      </c>
      <c r="AL9">
        <f>NETWORKDAYS(AG9,AG9,koszyki!$M$20:$M$89)</f>
        <v>1</v>
      </c>
      <c r="AM9">
        <f>NETWORKDAYS(AH9,AH9,koszyki!$M$20:$M$89)</f>
        <v>0</v>
      </c>
      <c r="AN9">
        <f>NETWORKDAYS(AI9,AI9,koszyki!$M$20:$M$89)</f>
        <v>0</v>
      </c>
      <c r="AP9">
        <f t="shared" ref="AP9:AP72" si="7">SUM(AK9)</f>
        <v>1</v>
      </c>
      <c r="AQ9">
        <f t="shared" ref="AQ9:AQ72" si="8">SUM(AK9:AL9)</f>
        <v>2</v>
      </c>
      <c r="AR9">
        <f t="shared" ref="AR9:AR72" si="9">SUM(AK9:AM9)</f>
        <v>2</v>
      </c>
      <c r="AS9">
        <f t="shared" ref="AS9:AS72" si="10">SUM(AK9:AN9)</f>
        <v>2</v>
      </c>
      <c r="AU9">
        <f t="shared" ref="AU9:AU72" si="11">COUNTIF(AP9:AS9,"=0")</f>
        <v>0</v>
      </c>
      <c r="AX9" s="1">
        <f t="shared" ref="AX9:AX72" si="12">A9</f>
        <v>44831</v>
      </c>
      <c r="AY9" s="1">
        <f t="shared" ref="AY9:AZ72" si="13">AX9+1</f>
        <v>44832</v>
      </c>
      <c r="AZ9" s="1">
        <f t="shared" si="13"/>
        <v>44833</v>
      </c>
      <c r="BA9" s="1">
        <f t="shared" ref="BA9:BA72" si="14">AZ9+1</f>
        <v>44834</v>
      </c>
      <c r="BC9">
        <f>NETWORKDAYS(AX9,AX9,koszyki!$M$20:$M$89)</f>
        <v>1</v>
      </c>
      <c r="BD9">
        <f>NETWORKDAYS(AY9,AY9,koszyki!$M$20:$M$89)</f>
        <v>1</v>
      </c>
      <c r="BE9">
        <f>NETWORKDAYS(AZ9,AZ9,koszyki!$M$20:$M$89)</f>
        <v>1</v>
      </c>
      <c r="BF9">
        <f>NETWORKDAYS(BA9,BA9,koszyki!$M$20:$M$89)</f>
        <v>1</v>
      </c>
      <c r="BH9">
        <f t="shared" ref="BH9:BH72" si="15">SUM(BC9)</f>
        <v>1</v>
      </c>
      <c r="BI9">
        <f t="shared" ref="BI9:BI72" si="16">SUM(BC9:BD9)</f>
        <v>2</v>
      </c>
      <c r="BJ9">
        <f t="shared" ref="BJ9:BJ72" si="17">SUM(BC9:BE9)</f>
        <v>3</v>
      </c>
      <c r="BK9">
        <f t="shared" ref="BK9:BK72" si="18">SUM(BC9:BF9)</f>
        <v>4</v>
      </c>
      <c r="BM9">
        <f t="shared" ref="BM9:BM72" si="19">COUNTIF(BH9:BK9,"=0")</f>
        <v>0</v>
      </c>
    </row>
    <row r="10" spans="1:65">
      <c r="A10" s="1">
        <v>44832</v>
      </c>
      <c r="B10" s="1">
        <v>44832</v>
      </c>
      <c r="C10">
        <f t="shared" si="2"/>
        <v>24</v>
      </c>
      <c r="D10" s="21">
        <f>'Kalkulator Depozytów'!M15</f>
        <v>0</v>
      </c>
      <c r="E10" s="21">
        <f>'Kalkulator Depozytów'!N15</f>
        <v>0</v>
      </c>
      <c r="F10" s="21">
        <f>'Kalkulator Depozytów'!O15</f>
        <v>0</v>
      </c>
      <c r="G10" s="21">
        <f>'Kalkulator Depozytów'!P15</f>
        <v>0</v>
      </c>
      <c r="H10" s="21">
        <f>'Kalkulator Depozytów'!Q15</f>
        <v>0</v>
      </c>
      <c r="I10" s="37" t="e">
        <f ca="1">ROUND(IF(OR(AND(K10&gt;0,L10="PEAK5"),AND(K10&gt;0,L10="BASE5")),O10,IF(K10&gt;0,IF(OR(L10="BASE"),AVERAGE(INDIRECT("krzywa!C"&amp;MATCH(A10-$A$2,krzywa!A:A,0)&amp;":C"&amp;MATCH(B10-$A$2,krzywa!A:A,0),TRUE)),IF(OR(L10="OFFPEAK"),AVERAGE(INDIRECT("krzywa!D"&amp;MATCH(A10-$A$2,krzywa!A:A,0)&amp;":D"&amp;MATCH(B10-$A$2,krzywa!A:A,0))))))),4)</f>
        <v>#N/A</v>
      </c>
      <c r="K10">
        <f t="shared" si="3"/>
        <v>44832</v>
      </c>
      <c r="L10" t="s">
        <v>46</v>
      </c>
      <c r="M10">
        <f>NETWORKDAYS(A10,B10,koszyki!$M$20:$M$874)</f>
        <v>1</v>
      </c>
      <c r="N10">
        <f>B10-A10+1- NETWORKDAYS(A10,B10,koszyki!$M$20:$M$874)</f>
        <v>0</v>
      </c>
      <c r="O10" s="36" t="e">
        <f ca="1">ROUND(IF((B10-A10+1)&gt;2,IF(C10=75,AVERAGE(INDIRECT("krzywa!B"&amp;MATCH(K10-6,krzywa!A:A,0)&amp;":B"&amp;MATCH(K10-2,krzywa!A:A,0))),AVERAGE(INDIRECT("krzywa!B"&amp;MATCH(A10-$A$2+BM10,krzywa!A:A,0)&amp;":B"&amp;MATCH(B10-$A$2-AU10,krzywa!A:A,0)))),INDIRECT("krzywa!B"&amp;MATCH(K10,krzywa!A:A,0))),4)</f>
        <v>#N/A</v>
      </c>
      <c r="P10">
        <f t="shared" si="4"/>
        <v>0</v>
      </c>
      <c r="Q10" s="49" t="e">
        <f ca="1">-C10*ABS(D10-F10)*H10*I10*'Kalkulator Depozytów'!$F$14+'kompensacja międzyproduktowa'!X10</f>
        <v>#N/A</v>
      </c>
      <c r="U10">
        <f t="shared" si="5"/>
        <v>-4295</v>
      </c>
      <c r="V10">
        <f t="shared" si="0"/>
        <v>-4659</v>
      </c>
      <c r="X10">
        <v>3</v>
      </c>
      <c r="Y10" s="1">
        <v>41728</v>
      </c>
      <c r="Z10">
        <v>-1</v>
      </c>
      <c r="AF10" s="1">
        <f t="shared" si="6"/>
        <v>44832</v>
      </c>
      <c r="AG10" s="1">
        <f t="shared" si="1"/>
        <v>44831</v>
      </c>
      <c r="AH10" s="1">
        <f t="shared" si="1"/>
        <v>44830</v>
      </c>
      <c r="AI10" s="1">
        <f t="shared" si="1"/>
        <v>44829</v>
      </c>
      <c r="AK10">
        <f>NETWORKDAYS(AF10,AF10,koszyki!$M$20:$M$89)</f>
        <v>1</v>
      </c>
      <c r="AL10">
        <f>NETWORKDAYS(AG10,AG10,koszyki!$M$20:$M$89)</f>
        <v>1</v>
      </c>
      <c r="AM10">
        <f>NETWORKDAYS(AH10,AH10,koszyki!$M$20:$M$89)</f>
        <v>1</v>
      </c>
      <c r="AN10">
        <f>NETWORKDAYS(AI10,AI10,koszyki!$M$20:$M$89)</f>
        <v>0</v>
      </c>
      <c r="AP10">
        <f t="shared" si="7"/>
        <v>1</v>
      </c>
      <c r="AQ10">
        <f t="shared" si="8"/>
        <v>2</v>
      </c>
      <c r="AR10">
        <f t="shared" si="9"/>
        <v>3</v>
      </c>
      <c r="AS10">
        <f t="shared" si="10"/>
        <v>3</v>
      </c>
      <c r="AU10">
        <f t="shared" si="11"/>
        <v>0</v>
      </c>
      <c r="AX10" s="1">
        <f t="shared" si="12"/>
        <v>44832</v>
      </c>
      <c r="AY10" s="1">
        <f t="shared" si="13"/>
        <v>44833</v>
      </c>
      <c r="AZ10" s="1">
        <f t="shared" si="13"/>
        <v>44834</v>
      </c>
      <c r="BA10" s="1">
        <f t="shared" si="14"/>
        <v>44835</v>
      </c>
      <c r="BC10">
        <f>NETWORKDAYS(AX10,AX10,koszyki!$M$20:$M$89)</f>
        <v>1</v>
      </c>
      <c r="BD10">
        <f>NETWORKDAYS(AY10,AY10,koszyki!$M$20:$M$89)</f>
        <v>1</v>
      </c>
      <c r="BE10">
        <f>NETWORKDAYS(AZ10,AZ10,koszyki!$M$20:$M$89)</f>
        <v>1</v>
      </c>
      <c r="BF10">
        <f>NETWORKDAYS(BA10,BA10,koszyki!$M$20:$M$89)</f>
        <v>0</v>
      </c>
      <c r="BH10">
        <f t="shared" si="15"/>
        <v>1</v>
      </c>
      <c r="BI10">
        <f t="shared" si="16"/>
        <v>2</v>
      </c>
      <c r="BJ10">
        <f t="shared" si="17"/>
        <v>3</v>
      </c>
      <c r="BK10">
        <f t="shared" si="18"/>
        <v>3</v>
      </c>
      <c r="BM10">
        <f t="shared" si="19"/>
        <v>0</v>
      </c>
    </row>
    <row r="11" spans="1:65">
      <c r="A11" s="1">
        <v>44833</v>
      </c>
      <c r="B11" s="1">
        <v>44833</v>
      </c>
      <c r="C11">
        <f t="shared" si="2"/>
        <v>24</v>
      </c>
      <c r="D11" s="21">
        <f>'Kalkulator Depozytów'!M16</f>
        <v>0</v>
      </c>
      <c r="E11" s="21">
        <f>'Kalkulator Depozytów'!N16</f>
        <v>0</v>
      </c>
      <c r="F11" s="21">
        <f>'Kalkulator Depozytów'!O16</f>
        <v>0</v>
      </c>
      <c r="G11" s="21">
        <f>'Kalkulator Depozytów'!P16</f>
        <v>0</v>
      </c>
      <c r="H11" s="21">
        <f>'Kalkulator Depozytów'!Q16</f>
        <v>0</v>
      </c>
      <c r="I11" s="37" t="e">
        <f ca="1">ROUND(IF(OR(AND(K11&gt;0,L11="PEAK5"),AND(K11&gt;0,L11="BASE5")),O11,IF(K11&gt;0,IF(OR(L11="BASE"),AVERAGE(INDIRECT("krzywa!C"&amp;MATCH(A11-$A$2,krzywa!A:A,0)&amp;":C"&amp;MATCH(B11-$A$2,krzywa!A:A,0),TRUE)),IF(OR(L11="OFFPEAK"),AVERAGE(INDIRECT("krzywa!D"&amp;MATCH(A11-$A$2,krzywa!A:A,0)&amp;":D"&amp;MATCH(B11-$A$2,krzywa!A:A,0))))))),4)</f>
        <v>#N/A</v>
      </c>
      <c r="K11">
        <f t="shared" si="3"/>
        <v>44833</v>
      </c>
      <c r="L11" t="s">
        <v>46</v>
      </c>
      <c r="M11">
        <f>NETWORKDAYS(A11,B11,koszyki!$M$20:$M$874)</f>
        <v>1</v>
      </c>
      <c r="N11">
        <f>B11-A11+1- NETWORKDAYS(A11,B11,koszyki!$M$20:$M$874)</f>
        <v>0</v>
      </c>
      <c r="O11" s="36" t="e">
        <f ca="1">ROUND(IF((B11-A11+1)&gt;2,IF(C11=75,AVERAGE(INDIRECT("krzywa!B"&amp;MATCH(K11-6,krzywa!A:A,0)&amp;":B"&amp;MATCH(K11-2,krzywa!A:A,0))),AVERAGE(INDIRECT("krzywa!B"&amp;MATCH(A11-$A$2+BM11,krzywa!A:A,0)&amp;":B"&amp;MATCH(B11-$A$2-AU11,krzywa!A:A,0)))),INDIRECT("krzywa!B"&amp;MATCH(K11,krzywa!A:A,0))),4)</f>
        <v>#N/A</v>
      </c>
      <c r="P11">
        <f t="shared" si="4"/>
        <v>0</v>
      </c>
      <c r="Q11" s="49" t="e">
        <f ca="1">-C11*ABS(D11-F11)*H11*I11*'Kalkulator Depozytów'!$F$14+'kompensacja międzyproduktowa'!X11</f>
        <v>#N/A</v>
      </c>
      <c r="U11">
        <f t="shared" si="5"/>
        <v>-4085</v>
      </c>
      <c r="V11">
        <f t="shared" si="0"/>
        <v>-4449</v>
      </c>
      <c r="X11">
        <v>4</v>
      </c>
      <c r="Y11" s="1">
        <v>41938</v>
      </c>
      <c r="Z11">
        <v>1</v>
      </c>
      <c r="AF11" s="1">
        <f t="shared" si="6"/>
        <v>44833</v>
      </c>
      <c r="AG11" s="1">
        <f t="shared" si="1"/>
        <v>44832</v>
      </c>
      <c r="AH11" s="1">
        <f t="shared" si="1"/>
        <v>44831</v>
      </c>
      <c r="AI11" s="1">
        <f t="shared" si="1"/>
        <v>44830</v>
      </c>
      <c r="AK11">
        <f>NETWORKDAYS(AF11,AF11,koszyki!$M$20:$M$89)</f>
        <v>1</v>
      </c>
      <c r="AL11">
        <f>NETWORKDAYS(AG11,AG11,koszyki!$M$20:$M$89)</f>
        <v>1</v>
      </c>
      <c r="AM11">
        <f>NETWORKDAYS(AH11,AH11,koszyki!$M$20:$M$89)</f>
        <v>1</v>
      </c>
      <c r="AN11">
        <f>NETWORKDAYS(AI11,AI11,koszyki!$M$20:$M$89)</f>
        <v>1</v>
      </c>
      <c r="AP11">
        <f t="shared" si="7"/>
        <v>1</v>
      </c>
      <c r="AQ11">
        <f t="shared" si="8"/>
        <v>2</v>
      </c>
      <c r="AR11">
        <f t="shared" si="9"/>
        <v>3</v>
      </c>
      <c r="AS11">
        <f t="shared" si="10"/>
        <v>4</v>
      </c>
      <c r="AU11">
        <f t="shared" si="11"/>
        <v>0</v>
      </c>
      <c r="AX11" s="1">
        <f t="shared" si="12"/>
        <v>44833</v>
      </c>
      <c r="AY11" s="1">
        <f t="shared" si="13"/>
        <v>44834</v>
      </c>
      <c r="AZ11" s="1">
        <f t="shared" si="13"/>
        <v>44835</v>
      </c>
      <c r="BA11" s="1">
        <f t="shared" si="14"/>
        <v>44836</v>
      </c>
      <c r="BC11">
        <f>NETWORKDAYS(AX11,AX11,koszyki!$M$20:$M$89)</f>
        <v>1</v>
      </c>
      <c r="BD11">
        <f>NETWORKDAYS(AY11,AY11,koszyki!$M$20:$M$89)</f>
        <v>1</v>
      </c>
      <c r="BE11">
        <f>NETWORKDAYS(AZ11,AZ11,koszyki!$M$20:$M$89)</f>
        <v>0</v>
      </c>
      <c r="BF11">
        <f>NETWORKDAYS(BA11,BA11,koszyki!$M$20:$M$89)</f>
        <v>0</v>
      </c>
      <c r="BH11">
        <f t="shared" si="15"/>
        <v>1</v>
      </c>
      <c r="BI11">
        <f t="shared" si="16"/>
        <v>2</v>
      </c>
      <c r="BJ11">
        <f t="shared" si="17"/>
        <v>2</v>
      </c>
      <c r="BK11">
        <f t="shared" si="18"/>
        <v>2</v>
      </c>
      <c r="BM11">
        <f t="shared" si="19"/>
        <v>0</v>
      </c>
    </row>
    <row r="12" spans="1:65">
      <c r="A12" s="1">
        <v>44834</v>
      </c>
      <c r="B12" s="1">
        <v>44834</v>
      </c>
      <c r="C12">
        <f t="shared" si="2"/>
        <v>24</v>
      </c>
      <c r="D12" s="21">
        <f>'Kalkulator Depozytów'!M17</f>
        <v>0</v>
      </c>
      <c r="E12" s="21">
        <f>'Kalkulator Depozytów'!N17</f>
        <v>0</v>
      </c>
      <c r="F12" s="21">
        <f>'Kalkulator Depozytów'!O17</f>
        <v>0</v>
      </c>
      <c r="G12" s="21">
        <f>'Kalkulator Depozytów'!P17</f>
        <v>0</v>
      </c>
      <c r="H12" s="21">
        <f>'Kalkulator Depozytów'!Q17</f>
        <v>0</v>
      </c>
      <c r="I12" s="37" t="e">
        <f ca="1">ROUND(IF(OR(AND(K12&gt;0,L12="PEAK5"),AND(K12&gt;0,L12="BASE5")),O12,IF(K12&gt;0,IF(OR(L12="BASE"),AVERAGE(INDIRECT("krzywa!C"&amp;MATCH(A12-$A$2,krzywa!A:A,0)&amp;":C"&amp;MATCH(B12-$A$2,krzywa!A:A,0),TRUE)),IF(OR(L12="OFFPEAK"),AVERAGE(INDIRECT("krzywa!D"&amp;MATCH(A12-$A$2,krzywa!A:A,0)&amp;":D"&amp;MATCH(B12-$A$2,krzywa!A:A,0))))))),4)</f>
        <v>#N/A</v>
      </c>
      <c r="K12">
        <f t="shared" si="3"/>
        <v>44834</v>
      </c>
      <c r="L12" t="s">
        <v>46</v>
      </c>
      <c r="M12">
        <f>NETWORKDAYS(A12,B12,koszyki!$M$20:$M$874)</f>
        <v>1</v>
      </c>
      <c r="N12">
        <f>B12-A12+1- NETWORKDAYS(A12,B12,koszyki!$M$20:$M$874)</f>
        <v>0</v>
      </c>
      <c r="O12" s="36" t="e">
        <f ca="1">ROUND(IF((B12-A12+1)&gt;2,IF(C12=75,AVERAGE(INDIRECT("krzywa!B"&amp;MATCH(K12-6,krzywa!A:A,0)&amp;":B"&amp;MATCH(K12-2,krzywa!A:A,0))),AVERAGE(INDIRECT("krzywa!B"&amp;MATCH(A12-$A$2+BM12,krzywa!A:A,0)&amp;":B"&amp;MATCH(B12-$A$2-AU12,krzywa!A:A,0)))),INDIRECT("krzywa!B"&amp;MATCH(K12,krzywa!A:A,0))),4)</f>
        <v>#N/A</v>
      </c>
      <c r="P12">
        <f t="shared" si="4"/>
        <v>0</v>
      </c>
      <c r="Q12" s="49" t="e">
        <f ca="1">-C12*ABS(D12-F12)*H12*I12*'Kalkulator Depozytów'!$F$14+'kompensacja międzyproduktowa'!X12</f>
        <v>#N/A</v>
      </c>
      <c r="U12">
        <f t="shared" si="5"/>
        <v>-3931</v>
      </c>
      <c r="V12">
        <f t="shared" si="0"/>
        <v>-4295</v>
      </c>
      <c r="X12">
        <v>5</v>
      </c>
      <c r="Y12" s="1">
        <v>42092</v>
      </c>
      <c r="Z12">
        <v>-1</v>
      </c>
      <c r="AF12" s="1">
        <f t="shared" si="6"/>
        <v>44834</v>
      </c>
      <c r="AG12" s="1">
        <f t="shared" si="1"/>
        <v>44833</v>
      </c>
      <c r="AH12" s="1">
        <f t="shared" si="1"/>
        <v>44832</v>
      </c>
      <c r="AI12" s="1">
        <f t="shared" si="1"/>
        <v>44831</v>
      </c>
      <c r="AK12">
        <f>NETWORKDAYS(AF12,AF12,koszyki!$M$20:$M$89)</f>
        <v>1</v>
      </c>
      <c r="AL12">
        <f>NETWORKDAYS(AG12,AG12,koszyki!$M$20:$M$89)</f>
        <v>1</v>
      </c>
      <c r="AM12">
        <f>NETWORKDAYS(AH12,AH12,koszyki!$M$20:$M$89)</f>
        <v>1</v>
      </c>
      <c r="AN12">
        <f>NETWORKDAYS(AI12,AI12,koszyki!$M$20:$M$89)</f>
        <v>1</v>
      </c>
      <c r="AP12">
        <f t="shared" si="7"/>
        <v>1</v>
      </c>
      <c r="AQ12">
        <f t="shared" si="8"/>
        <v>2</v>
      </c>
      <c r="AR12">
        <f t="shared" si="9"/>
        <v>3</v>
      </c>
      <c r="AS12">
        <f t="shared" si="10"/>
        <v>4</v>
      </c>
      <c r="AU12">
        <f t="shared" si="11"/>
        <v>0</v>
      </c>
      <c r="AX12" s="1">
        <f t="shared" si="12"/>
        <v>44834</v>
      </c>
      <c r="AY12" s="1">
        <f t="shared" si="13"/>
        <v>44835</v>
      </c>
      <c r="AZ12" s="1">
        <f t="shared" si="13"/>
        <v>44836</v>
      </c>
      <c r="BA12" s="1">
        <f t="shared" si="14"/>
        <v>44837</v>
      </c>
      <c r="BC12">
        <f>NETWORKDAYS(AX12,AX12,koszyki!$M$20:$M$89)</f>
        <v>1</v>
      </c>
      <c r="BD12">
        <f>NETWORKDAYS(AY12,AY12,koszyki!$M$20:$M$89)</f>
        <v>0</v>
      </c>
      <c r="BE12">
        <f>NETWORKDAYS(AZ12,AZ12,koszyki!$M$20:$M$89)</f>
        <v>0</v>
      </c>
      <c r="BF12">
        <f>NETWORKDAYS(BA12,BA12,koszyki!$M$20:$M$89)</f>
        <v>1</v>
      </c>
      <c r="BH12">
        <f t="shared" si="15"/>
        <v>1</v>
      </c>
      <c r="BI12">
        <f t="shared" si="16"/>
        <v>1</v>
      </c>
      <c r="BJ12">
        <f t="shared" si="17"/>
        <v>1</v>
      </c>
      <c r="BK12">
        <f t="shared" si="18"/>
        <v>2</v>
      </c>
      <c r="BM12">
        <f t="shared" si="19"/>
        <v>0</v>
      </c>
    </row>
    <row r="13" spans="1:65">
      <c r="A13" s="1">
        <v>44835</v>
      </c>
      <c r="B13" s="1">
        <v>44835</v>
      </c>
      <c r="C13">
        <f t="shared" si="2"/>
        <v>24</v>
      </c>
      <c r="D13" s="21">
        <f>'Kalkulator Depozytów'!M18</f>
        <v>0</v>
      </c>
      <c r="E13" s="21">
        <f>'Kalkulator Depozytów'!N18</f>
        <v>0</v>
      </c>
      <c r="F13" s="21">
        <f>'Kalkulator Depozytów'!O18</f>
        <v>0</v>
      </c>
      <c r="G13" s="21">
        <f>'Kalkulator Depozytów'!P18</f>
        <v>0</v>
      </c>
      <c r="H13" s="21">
        <f>'Kalkulator Depozytów'!Q18</f>
        <v>0</v>
      </c>
      <c r="I13" s="37" t="e">
        <f ca="1">ROUND(IF(OR(AND(K13&gt;0,L13="PEAK5"),AND(K13&gt;0,L13="BASE5")),O13,IF(K13&gt;0,IF(OR(L13="BASE"),AVERAGE(INDIRECT("krzywa!C"&amp;MATCH(A13-$A$2,krzywa!A:A,0)&amp;":C"&amp;MATCH(B13-$A$2,krzywa!A:A,0),TRUE)),IF(OR(L13="OFFPEAK"),AVERAGE(INDIRECT("krzywa!D"&amp;MATCH(A13-$A$2,krzywa!A:A,0)&amp;":D"&amp;MATCH(B13-$A$2,krzywa!A:A,0))))))),4)</f>
        <v>#N/A</v>
      </c>
      <c r="K13">
        <f t="shared" si="3"/>
        <v>44835</v>
      </c>
      <c r="L13" t="s">
        <v>46</v>
      </c>
      <c r="M13">
        <f>NETWORKDAYS(A13,B13,koszyki!$M$20:$M$874)</f>
        <v>0</v>
      </c>
      <c r="N13">
        <f>B13-A13+1- NETWORKDAYS(A13,B13,koszyki!$M$20:$M$874)</f>
        <v>1</v>
      </c>
      <c r="O13" s="36" t="e">
        <f ca="1">ROUND(IF((B13-A13+1)&gt;2,IF(C13=75,AVERAGE(INDIRECT("krzywa!B"&amp;MATCH(K13-6,krzywa!A:A,0)&amp;":B"&amp;MATCH(K13-2,krzywa!A:A,0))),AVERAGE(INDIRECT("krzywa!B"&amp;MATCH(A13-$A$2+BM13,krzywa!A:A,0)&amp;":B"&amp;MATCH(B13-$A$2-AU13,krzywa!A:A,0)))),INDIRECT("krzywa!B"&amp;MATCH(K13,krzywa!A:A,0))),4)</f>
        <v>#N/A</v>
      </c>
      <c r="P13">
        <f t="shared" si="4"/>
        <v>0</v>
      </c>
      <c r="Q13" s="49" t="e">
        <f ca="1">-C13*ABS(D13-F13)*H13*I13*'Kalkulator Depozytów'!$F$14+'kompensacja międzyproduktowa'!X13</f>
        <v>#N/A</v>
      </c>
      <c r="U13">
        <f t="shared" si="5"/>
        <v>-3721</v>
      </c>
      <c r="V13">
        <f t="shared" si="0"/>
        <v>-4085</v>
      </c>
      <c r="X13">
        <v>6</v>
      </c>
      <c r="Y13" s="1">
        <v>42302</v>
      </c>
      <c r="Z13">
        <v>1</v>
      </c>
      <c r="AF13" s="1">
        <f t="shared" si="6"/>
        <v>44835</v>
      </c>
      <c r="AG13" s="1">
        <f t="shared" si="1"/>
        <v>44834</v>
      </c>
      <c r="AH13" s="1">
        <f t="shared" si="1"/>
        <v>44833</v>
      </c>
      <c r="AI13" s="1">
        <f t="shared" si="1"/>
        <v>44832</v>
      </c>
      <c r="AK13">
        <f>NETWORKDAYS(AF13,AF13,koszyki!$M$20:$M$89)</f>
        <v>0</v>
      </c>
      <c r="AL13">
        <f>NETWORKDAYS(AG13,AG13,koszyki!$M$20:$M$89)</f>
        <v>1</v>
      </c>
      <c r="AM13">
        <f>NETWORKDAYS(AH13,AH13,koszyki!$M$20:$M$89)</f>
        <v>1</v>
      </c>
      <c r="AN13">
        <f>NETWORKDAYS(AI13,AI13,koszyki!$M$20:$M$89)</f>
        <v>1</v>
      </c>
      <c r="AP13">
        <f t="shared" si="7"/>
        <v>0</v>
      </c>
      <c r="AQ13">
        <f t="shared" si="8"/>
        <v>1</v>
      </c>
      <c r="AR13">
        <f t="shared" si="9"/>
        <v>2</v>
      </c>
      <c r="AS13">
        <f t="shared" si="10"/>
        <v>3</v>
      </c>
      <c r="AU13">
        <f t="shared" si="11"/>
        <v>1</v>
      </c>
      <c r="AX13" s="1">
        <f t="shared" si="12"/>
        <v>44835</v>
      </c>
      <c r="AY13" s="1">
        <f t="shared" si="13"/>
        <v>44836</v>
      </c>
      <c r="AZ13" s="1">
        <f t="shared" si="13"/>
        <v>44837</v>
      </c>
      <c r="BA13" s="1">
        <f t="shared" si="14"/>
        <v>44838</v>
      </c>
      <c r="BC13">
        <f>NETWORKDAYS(AX13,AX13,koszyki!$M$20:$M$89)</f>
        <v>0</v>
      </c>
      <c r="BD13">
        <f>NETWORKDAYS(AY13,AY13,koszyki!$M$20:$M$89)</f>
        <v>0</v>
      </c>
      <c r="BE13">
        <f>NETWORKDAYS(AZ13,AZ13,koszyki!$M$20:$M$89)</f>
        <v>1</v>
      </c>
      <c r="BF13">
        <f>NETWORKDAYS(BA13,BA13,koszyki!$M$20:$M$89)</f>
        <v>1</v>
      </c>
      <c r="BH13">
        <f t="shared" si="15"/>
        <v>0</v>
      </c>
      <c r="BI13">
        <f t="shared" si="16"/>
        <v>0</v>
      </c>
      <c r="BJ13">
        <f t="shared" si="17"/>
        <v>1</v>
      </c>
      <c r="BK13">
        <f t="shared" si="18"/>
        <v>2</v>
      </c>
      <c r="BM13">
        <f t="shared" si="19"/>
        <v>2</v>
      </c>
    </row>
    <row r="14" spans="1:65">
      <c r="A14" s="1">
        <v>44836</v>
      </c>
      <c r="B14" s="1">
        <v>44836</v>
      </c>
      <c r="C14">
        <f t="shared" si="2"/>
        <v>24</v>
      </c>
      <c r="D14" s="21">
        <f>'Kalkulator Depozytów'!M19</f>
        <v>0</v>
      </c>
      <c r="E14" s="21">
        <f>'Kalkulator Depozytów'!N19</f>
        <v>0</v>
      </c>
      <c r="F14" s="21">
        <f>'Kalkulator Depozytów'!O19</f>
        <v>0</v>
      </c>
      <c r="G14" s="21">
        <f>'Kalkulator Depozytów'!P19</f>
        <v>0</v>
      </c>
      <c r="H14" s="21">
        <f>'Kalkulator Depozytów'!Q19</f>
        <v>0</v>
      </c>
      <c r="I14" s="37" t="e">
        <f ca="1">ROUND(IF(OR(AND(K14&gt;0,L14="PEAK5"),AND(K14&gt;0,L14="BASE5")),O14,IF(K14&gt;0,IF(OR(L14="BASE"),AVERAGE(INDIRECT("krzywa!C"&amp;MATCH(A14-$A$2,krzywa!A:A,0)&amp;":C"&amp;MATCH(B14-$A$2,krzywa!A:A,0),TRUE)),IF(OR(L14="OFFPEAK"),AVERAGE(INDIRECT("krzywa!D"&amp;MATCH(A14-$A$2,krzywa!A:A,0)&amp;":D"&amp;MATCH(B14-$A$2,krzywa!A:A,0))))))),4)</f>
        <v>#N/A</v>
      </c>
      <c r="K14">
        <f t="shared" si="3"/>
        <v>44836</v>
      </c>
      <c r="L14" t="s">
        <v>46</v>
      </c>
      <c r="M14">
        <f>NETWORKDAYS(A14,B14,koszyki!$M$20:$M$874)</f>
        <v>0</v>
      </c>
      <c r="N14">
        <f>B14-A14+1- NETWORKDAYS(A14,B14,koszyki!$M$20:$M$874)</f>
        <v>1</v>
      </c>
      <c r="O14" s="36" t="e">
        <f ca="1">ROUND(IF((B14-A14+1)&gt;2,IF(C14=75,AVERAGE(INDIRECT("krzywa!B"&amp;MATCH(K14-6,krzywa!A:A,0)&amp;":B"&amp;MATCH(K14-2,krzywa!A:A,0))),AVERAGE(INDIRECT("krzywa!B"&amp;MATCH(A14-$A$2+BM14,krzywa!A:A,0)&amp;":B"&amp;MATCH(B14-$A$2-AU14,krzywa!A:A,0)))),INDIRECT("krzywa!B"&amp;MATCH(K14,krzywa!A:A,0))),4)</f>
        <v>#N/A</v>
      </c>
      <c r="P14">
        <f t="shared" si="4"/>
        <v>0</v>
      </c>
      <c r="Q14" s="49" t="e">
        <f ca="1">-C14*ABS(D14-F14)*H14*I14*'Kalkulator Depozytów'!$F$14+'kompensacja międzyproduktowa'!X14</f>
        <v>#N/A</v>
      </c>
      <c r="U14">
        <f t="shared" si="5"/>
        <v>-3567</v>
      </c>
      <c r="V14">
        <f t="shared" si="0"/>
        <v>-3931</v>
      </c>
      <c r="X14">
        <v>7</v>
      </c>
      <c r="Y14" s="1">
        <v>42456</v>
      </c>
      <c r="Z14">
        <v>-1</v>
      </c>
      <c r="AF14" s="1">
        <f t="shared" si="6"/>
        <v>44836</v>
      </c>
      <c r="AG14" s="1">
        <f t="shared" si="1"/>
        <v>44835</v>
      </c>
      <c r="AH14" s="1">
        <f t="shared" si="1"/>
        <v>44834</v>
      </c>
      <c r="AI14" s="1">
        <f t="shared" si="1"/>
        <v>44833</v>
      </c>
      <c r="AK14">
        <f>NETWORKDAYS(AF14,AF14,koszyki!$M$20:$M$89)</f>
        <v>0</v>
      </c>
      <c r="AL14">
        <f>NETWORKDAYS(AG14,AG14,koszyki!$M$20:$M$89)</f>
        <v>0</v>
      </c>
      <c r="AM14">
        <f>NETWORKDAYS(AH14,AH14,koszyki!$M$20:$M$89)</f>
        <v>1</v>
      </c>
      <c r="AN14">
        <f>NETWORKDAYS(AI14,AI14,koszyki!$M$20:$M$89)</f>
        <v>1</v>
      </c>
      <c r="AP14">
        <f t="shared" si="7"/>
        <v>0</v>
      </c>
      <c r="AQ14">
        <f t="shared" si="8"/>
        <v>0</v>
      </c>
      <c r="AR14">
        <f t="shared" si="9"/>
        <v>1</v>
      </c>
      <c r="AS14">
        <f t="shared" si="10"/>
        <v>2</v>
      </c>
      <c r="AU14">
        <f t="shared" si="11"/>
        <v>2</v>
      </c>
      <c r="AX14" s="1">
        <f t="shared" si="12"/>
        <v>44836</v>
      </c>
      <c r="AY14" s="1">
        <f t="shared" si="13"/>
        <v>44837</v>
      </c>
      <c r="AZ14" s="1">
        <f t="shared" si="13"/>
        <v>44838</v>
      </c>
      <c r="BA14" s="1">
        <f t="shared" si="14"/>
        <v>44839</v>
      </c>
      <c r="BC14">
        <f>NETWORKDAYS(AX14,AX14,koszyki!$M$20:$M$89)</f>
        <v>0</v>
      </c>
      <c r="BD14">
        <f>NETWORKDAYS(AY14,AY14,koszyki!$M$20:$M$89)</f>
        <v>1</v>
      </c>
      <c r="BE14">
        <f>NETWORKDAYS(AZ14,AZ14,koszyki!$M$20:$M$89)</f>
        <v>1</v>
      </c>
      <c r="BF14">
        <f>NETWORKDAYS(BA14,BA14,koszyki!$M$20:$M$89)</f>
        <v>1</v>
      </c>
      <c r="BH14">
        <f t="shared" si="15"/>
        <v>0</v>
      </c>
      <c r="BI14">
        <f t="shared" si="16"/>
        <v>1</v>
      </c>
      <c r="BJ14">
        <f t="shared" si="17"/>
        <v>2</v>
      </c>
      <c r="BK14">
        <f t="shared" si="18"/>
        <v>3</v>
      </c>
      <c r="BM14">
        <f t="shared" si="19"/>
        <v>1</v>
      </c>
    </row>
    <row r="15" spans="1:65">
      <c r="A15" s="1">
        <v>44837</v>
      </c>
      <c r="B15" s="1">
        <v>44837</v>
      </c>
      <c r="C15">
        <f t="shared" si="2"/>
        <v>24</v>
      </c>
      <c r="D15" s="21">
        <f>'Kalkulator Depozytów'!M20</f>
        <v>0</v>
      </c>
      <c r="E15" s="21">
        <f>'Kalkulator Depozytów'!N20</f>
        <v>0</v>
      </c>
      <c r="F15" s="21">
        <f>'Kalkulator Depozytów'!O20</f>
        <v>0</v>
      </c>
      <c r="G15" s="21">
        <f>'Kalkulator Depozytów'!P20</f>
        <v>0</v>
      </c>
      <c r="H15" s="21">
        <f>'Kalkulator Depozytów'!Q20</f>
        <v>0</v>
      </c>
      <c r="I15" s="37" t="e">
        <f ca="1">ROUND(IF(OR(AND(K15&gt;0,L15="PEAK5"),AND(K15&gt;0,L15="BASE5")),O15,IF(K15&gt;0,IF(OR(L15="BASE"),AVERAGE(INDIRECT("krzywa!C"&amp;MATCH(A15-$A$2,krzywa!A:A,0)&amp;":C"&amp;MATCH(B15-$A$2,krzywa!A:A,0),TRUE)),IF(OR(L15="OFFPEAK"),AVERAGE(INDIRECT("krzywa!D"&amp;MATCH(A15-$A$2,krzywa!A:A,0)&amp;":D"&amp;MATCH(B15-$A$2,krzywa!A:A,0))))))),4)</f>
        <v>#N/A</v>
      </c>
      <c r="K15">
        <f t="shared" si="3"/>
        <v>44837</v>
      </c>
      <c r="L15" t="s">
        <v>46</v>
      </c>
      <c r="M15">
        <f>NETWORKDAYS(A15,B15,koszyki!$M$20:$M$874)</f>
        <v>1</v>
      </c>
      <c r="N15">
        <f>B15-A15+1- NETWORKDAYS(A15,B15,koszyki!$M$20:$M$874)</f>
        <v>0</v>
      </c>
      <c r="O15" s="36" t="e">
        <f ca="1">ROUND(IF((B15-A15+1)&gt;2,IF(C15=75,AVERAGE(INDIRECT("krzywa!B"&amp;MATCH(K15-6,krzywa!A:A,0)&amp;":B"&amp;MATCH(K15-2,krzywa!A:A,0))),AVERAGE(INDIRECT("krzywa!B"&amp;MATCH(A15-$A$2+BM15,krzywa!A:A,0)&amp;":B"&amp;MATCH(B15-$A$2-AU15,krzywa!A:A,0)))),INDIRECT("krzywa!B"&amp;MATCH(K15,krzywa!A:A,0))),4)</f>
        <v>#N/A</v>
      </c>
      <c r="P15">
        <f t="shared" si="4"/>
        <v>0</v>
      </c>
      <c r="Q15" s="49" t="e">
        <f ca="1">-C15*ABS(D15-F15)*H15*I15*'Kalkulator Depozytów'!$F$14+'kompensacja międzyproduktowa'!X15</f>
        <v>#N/A</v>
      </c>
      <c r="U15">
        <f t="shared" si="5"/>
        <v>-3350</v>
      </c>
      <c r="V15">
        <f t="shared" si="0"/>
        <v>-3714</v>
      </c>
      <c r="X15">
        <v>8</v>
      </c>
      <c r="Y15" s="1">
        <v>42673</v>
      </c>
      <c r="Z15">
        <v>1</v>
      </c>
      <c r="AF15" s="1">
        <f t="shared" si="6"/>
        <v>44837</v>
      </c>
      <c r="AG15" s="1">
        <f t="shared" si="1"/>
        <v>44836</v>
      </c>
      <c r="AH15" s="1">
        <f t="shared" si="1"/>
        <v>44835</v>
      </c>
      <c r="AI15" s="1">
        <f t="shared" si="1"/>
        <v>44834</v>
      </c>
      <c r="AK15">
        <f>NETWORKDAYS(AF15,AF15,koszyki!$M$20:$M$89)</f>
        <v>1</v>
      </c>
      <c r="AL15">
        <f>NETWORKDAYS(AG15,AG15,koszyki!$M$20:$M$89)</f>
        <v>0</v>
      </c>
      <c r="AM15">
        <f>NETWORKDAYS(AH15,AH15,koszyki!$M$20:$M$89)</f>
        <v>0</v>
      </c>
      <c r="AN15">
        <f>NETWORKDAYS(AI15,AI15,koszyki!$M$20:$M$89)</f>
        <v>1</v>
      </c>
      <c r="AP15">
        <f t="shared" si="7"/>
        <v>1</v>
      </c>
      <c r="AQ15">
        <f t="shared" si="8"/>
        <v>1</v>
      </c>
      <c r="AR15">
        <f t="shared" si="9"/>
        <v>1</v>
      </c>
      <c r="AS15">
        <f t="shared" si="10"/>
        <v>2</v>
      </c>
      <c r="AU15">
        <f t="shared" si="11"/>
        <v>0</v>
      </c>
      <c r="AX15" s="1">
        <f t="shared" si="12"/>
        <v>44837</v>
      </c>
      <c r="AY15" s="1">
        <f t="shared" si="13"/>
        <v>44838</v>
      </c>
      <c r="AZ15" s="1">
        <f t="shared" si="13"/>
        <v>44839</v>
      </c>
      <c r="BA15" s="1">
        <f t="shared" si="14"/>
        <v>44840</v>
      </c>
      <c r="BC15">
        <f>NETWORKDAYS(AX15,AX15,koszyki!$M$20:$M$89)</f>
        <v>1</v>
      </c>
      <c r="BD15">
        <f>NETWORKDAYS(AY15,AY15,koszyki!$M$20:$M$89)</f>
        <v>1</v>
      </c>
      <c r="BE15">
        <f>NETWORKDAYS(AZ15,AZ15,koszyki!$M$20:$M$89)</f>
        <v>1</v>
      </c>
      <c r="BF15">
        <f>NETWORKDAYS(BA15,BA15,koszyki!$M$20:$M$89)</f>
        <v>1</v>
      </c>
      <c r="BH15">
        <f t="shared" si="15"/>
        <v>1</v>
      </c>
      <c r="BI15">
        <f t="shared" si="16"/>
        <v>2</v>
      </c>
      <c r="BJ15">
        <f t="shared" si="17"/>
        <v>3</v>
      </c>
      <c r="BK15">
        <f t="shared" si="18"/>
        <v>4</v>
      </c>
      <c r="BM15">
        <f t="shared" si="19"/>
        <v>0</v>
      </c>
    </row>
    <row r="16" spans="1:65">
      <c r="A16" s="1">
        <v>44838</v>
      </c>
      <c r="B16" s="1">
        <v>44838</v>
      </c>
      <c r="C16">
        <f t="shared" si="2"/>
        <v>24</v>
      </c>
      <c r="D16" s="21">
        <f>'Kalkulator Depozytów'!M21</f>
        <v>0</v>
      </c>
      <c r="E16" s="21">
        <f>'Kalkulator Depozytów'!N21</f>
        <v>0</v>
      </c>
      <c r="F16" s="21">
        <f>'Kalkulator Depozytów'!O21</f>
        <v>0</v>
      </c>
      <c r="G16" s="21">
        <f>'Kalkulator Depozytów'!P21</f>
        <v>0</v>
      </c>
      <c r="H16" s="21">
        <f>'Kalkulator Depozytów'!Q21</f>
        <v>0</v>
      </c>
      <c r="I16" s="37" t="e">
        <f ca="1">ROUND(IF(OR(AND(K16&gt;0,L16="PEAK5"),AND(K16&gt;0,L16="BASE5")),O16,IF(K16&gt;0,IF(OR(L16="BASE"),AVERAGE(INDIRECT("krzywa!C"&amp;MATCH(A16-$A$2,krzywa!A:A,0)&amp;":C"&amp;MATCH(B16-$A$2,krzywa!A:A,0),TRUE)),IF(OR(L16="OFFPEAK"),AVERAGE(INDIRECT("krzywa!D"&amp;MATCH(A16-$A$2,krzywa!A:A,0)&amp;":D"&amp;MATCH(B16-$A$2,krzywa!A:A,0))))))),4)</f>
        <v>#N/A</v>
      </c>
      <c r="K16">
        <f t="shared" si="3"/>
        <v>44838</v>
      </c>
      <c r="L16" t="s">
        <v>46</v>
      </c>
      <c r="M16">
        <f>NETWORKDAYS(A16,B16,koszyki!$M$20:$M$874)</f>
        <v>1</v>
      </c>
      <c r="N16">
        <f>B16-A16+1- NETWORKDAYS(A16,B16,koszyki!$M$20:$M$874)</f>
        <v>0</v>
      </c>
      <c r="O16" s="36" t="e">
        <f ca="1">ROUND(IF((B16-A16+1)&gt;2,IF(C16=75,AVERAGE(INDIRECT("krzywa!B"&amp;MATCH(K16-6,krzywa!A:A,0)&amp;":B"&amp;MATCH(K16-2,krzywa!A:A,0))),AVERAGE(INDIRECT("krzywa!B"&amp;MATCH(A16-$A$2+BM16,krzywa!A:A,0)&amp;":B"&amp;MATCH(B16-$A$2-AU16,krzywa!A:A,0)))),INDIRECT("krzywa!B"&amp;MATCH(K16,krzywa!A:A,0))),4)</f>
        <v>#N/A</v>
      </c>
      <c r="P16">
        <f t="shared" si="4"/>
        <v>0</v>
      </c>
      <c r="Q16" s="49" t="e">
        <f ca="1">-C16*ABS(D16-F16)*H16*I16*'Kalkulator Depozytów'!$F$14+'kompensacja międzyproduktowa'!X16</f>
        <v>#N/A</v>
      </c>
      <c r="U16">
        <f t="shared" si="5"/>
        <v>-3203</v>
      </c>
      <c r="V16">
        <f t="shared" si="0"/>
        <v>-3567</v>
      </c>
      <c r="X16">
        <v>9</v>
      </c>
      <c r="Y16" s="1">
        <v>42820</v>
      </c>
      <c r="Z16">
        <v>-1</v>
      </c>
      <c r="AF16" s="1">
        <f t="shared" si="6"/>
        <v>44838</v>
      </c>
      <c r="AG16" s="1">
        <f t="shared" si="1"/>
        <v>44837</v>
      </c>
      <c r="AH16" s="1">
        <f t="shared" si="1"/>
        <v>44836</v>
      </c>
      <c r="AI16" s="1">
        <f t="shared" si="1"/>
        <v>44835</v>
      </c>
      <c r="AK16">
        <f>NETWORKDAYS(AF16,AF16,koszyki!$M$20:$M$89)</f>
        <v>1</v>
      </c>
      <c r="AL16">
        <f>NETWORKDAYS(AG16,AG16,koszyki!$M$20:$M$89)</f>
        <v>1</v>
      </c>
      <c r="AM16">
        <f>NETWORKDAYS(AH16,AH16,koszyki!$M$20:$M$89)</f>
        <v>0</v>
      </c>
      <c r="AN16">
        <f>NETWORKDAYS(AI16,AI16,koszyki!$M$20:$M$89)</f>
        <v>0</v>
      </c>
      <c r="AP16">
        <f t="shared" si="7"/>
        <v>1</v>
      </c>
      <c r="AQ16">
        <f t="shared" si="8"/>
        <v>2</v>
      </c>
      <c r="AR16">
        <f t="shared" si="9"/>
        <v>2</v>
      </c>
      <c r="AS16">
        <f t="shared" si="10"/>
        <v>2</v>
      </c>
      <c r="AU16">
        <f t="shared" si="11"/>
        <v>0</v>
      </c>
      <c r="AX16" s="1">
        <f t="shared" si="12"/>
        <v>44838</v>
      </c>
      <c r="AY16" s="1">
        <f t="shared" si="13"/>
        <v>44839</v>
      </c>
      <c r="AZ16" s="1">
        <f t="shared" si="13"/>
        <v>44840</v>
      </c>
      <c r="BA16" s="1">
        <f t="shared" si="14"/>
        <v>44841</v>
      </c>
      <c r="BC16">
        <f>NETWORKDAYS(AX16,AX16,koszyki!$M$20:$M$89)</f>
        <v>1</v>
      </c>
      <c r="BD16">
        <f>NETWORKDAYS(AY16,AY16,koszyki!$M$20:$M$89)</f>
        <v>1</v>
      </c>
      <c r="BE16">
        <f>NETWORKDAYS(AZ16,AZ16,koszyki!$M$20:$M$89)</f>
        <v>1</v>
      </c>
      <c r="BF16">
        <f>NETWORKDAYS(BA16,BA16,koszyki!$M$20:$M$89)</f>
        <v>1</v>
      </c>
      <c r="BH16">
        <f t="shared" si="15"/>
        <v>1</v>
      </c>
      <c r="BI16">
        <f t="shared" si="16"/>
        <v>2</v>
      </c>
      <c r="BJ16">
        <f t="shared" si="17"/>
        <v>3</v>
      </c>
      <c r="BK16">
        <f t="shared" si="18"/>
        <v>4</v>
      </c>
      <c r="BM16">
        <f t="shared" si="19"/>
        <v>0</v>
      </c>
    </row>
    <row r="17" spans="1:65">
      <c r="A17" s="1">
        <v>44839</v>
      </c>
      <c r="B17" s="1">
        <v>44839</v>
      </c>
      <c r="C17">
        <f t="shared" si="2"/>
        <v>24</v>
      </c>
      <c r="D17" s="21">
        <f>'Kalkulator Depozytów'!M22</f>
        <v>0</v>
      </c>
      <c r="E17" s="21">
        <f>'Kalkulator Depozytów'!N22</f>
        <v>0</v>
      </c>
      <c r="F17" s="21">
        <f>'Kalkulator Depozytów'!O22</f>
        <v>0</v>
      </c>
      <c r="G17" s="21">
        <f>'Kalkulator Depozytów'!P22</f>
        <v>0</v>
      </c>
      <c r="H17" s="21">
        <f>'Kalkulator Depozytów'!Q22</f>
        <v>0</v>
      </c>
      <c r="I17" s="37" t="e">
        <f ca="1">ROUND(IF(OR(AND(K17&gt;0,L17="PEAK5"),AND(K17&gt;0,L17="BASE5")),O17,IF(K17&gt;0,IF(OR(L17="BASE"),AVERAGE(INDIRECT("krzywa!C"&amp;MATCH(A17-$A$2,krzywa!A:A,0)&amp;":C"&amp;MATCH(B17-$A$2,krzywa!A:A,0),TRUE)),IF(OR(L17="OFFPEAK"),AVERAGE(INDIRECT("krzywa!D"&amp;MATCH(A17-$A$2,krzywa!A:A,0)&amp;":D"&amp;MATCH(B17-$A$2,krzywa!A:A,0))))))),4)</f>
        <v>#N/A</v>
      </c>
      <c r="K17">
        <f t="shared" si="3"/>
        <v>44839</v>
      </c>
      <c r="L17" t="s">
        <v>46</v>
      </c>
      <c r="M17">
        <f>NETWORKDAYS(A17,B17,koszyki!$M$20:$M$874)</f>
        <v>1</v>
      </c>
      <c r="N17">
        <f>B17-A17+1- NETWORKDAYS(A17,B17,koszyki!$M$20:$M$874)</f>
        <v>0</v>
      </c>
      <c r="O17" s="36" t="e">
        <f ca="1">ROUND(IF((B17-A17+1)&gt;2,IF(C17=75,AVERAGE(INDIRECT("krzywa!B"&amp;MATCH(K17-6,krzywa!A:A,0)&amp;":B"&amp;MATCH(K17-2,krzywa!A:A,0))),AVERAGE(INDIRECT("krzywa!B"&amp;MATCH(A17-$A$2+BM17,krzywa!A:A,0)&amp;":B"&amp;MATCH(B17-$A$2-AU17,krzywa!A:A,0)))),INDIRECT("krzywa!B"&amp;MATCH(K17,krzywa!A:A,0))),4)</f>
        <v>#N/A</v>
      </c>
      <c r="P17">
        <f t="shared" si="4"/>
        <v>0</v>
      </c>
      <c r="Q17" s="49" t="e">
        <f ca="1">-C17*ABS(D17-F17)*H17*I17*'Kalkulator Depozytów'!$F$14+'kompensacja międzyproduktowa'!X17</f>
        <v>#N/A</v>
      </c>
      <c r="U17">
        <f t="shared" si="5"/>
        <v>-2986</v>
      </c>
      <c r="V17">
        <f t="shared" si="0"/>
        <v>-3350</v>
      </c>
      <c r="X17">
        <v>10</v>
      </c>
      <c r="Y17" s="1">
        <v>43037</v>
      </c>
      <c r="Z17">
        <v>1</v>
      </c>
      <c r="AF17" s="1">
        <f t="shared" si="6"/>
        <v>44839</v>
      </c>
      <c r="AG17" s="1">
        <f t="shared" si="1"/>
        <v>44838</v>
      </c>
      <c r="AH17" s="1">
        <f t="shared" si="1"/>
        <v>44837</v>
      </c>
      <c r="AI17" s="1">
        <f t="shared" si="1"/>
        <v>44836</v>
      </c>
      <c r="AK17">
        <f>NETWORKDAYS(AF17,AF17,koszyki!$M$20:$M$89)</f>
        <v>1</v>
      </c>
      <c r="AL17">
        <f>NETWORKDAYS(AG17,AG17,koszyki!$M$20:$M$89)</f>
        <v>1</v>
      </c>
      <c r="AM17">
        <f>NETWORKDAYS(AH17,AH17,koszyki!$M$20:$M$89)</f>
        <v>1</v>
      </c>
      <c r="AN17">
        <f>NETWORKDAYS(AI17,AI17,koszyki!$M$20:$M$89)</f>
        <v>0</v>
      </c>
      <c r="AP17">
        <f t="shared" si="7"/>
        <v>1</v>
      </c>
      <c r="AQ17">
        <f t="shared" si="8"/>
        <v>2</v>
      </c>
      <c r="AR17">
        <f t="shared" si="9"/>
        <v>3</v>
      </c>
      <c r="AS17">
        <f t="shared" si="10"/>
        <v>3</v>
      </c>
      <c r="AU17">
        <f t="shared" si="11"/>
        <v>0</v>
      </c>
      <c r="AX17" s="1">
        <f t="shared" si="12"/>
        <v>44839</v>
      </c>
      <c r="AY17" s="1">
        <f t="shared" si="13"/>
        <v>44840</v>
      </c>
      <c r="AZ17" s="1">
        <f t="shared" si="13"/>
        <v>44841</v>
      </c>
      <c r="BA17" s="1">
        <f t="shared" si="14"/>
        <v>44842</v>
      </c>
      <c r="BC17">
        <f>NETWORKDAYS(AX17,AX17,koszyki!$M$20:$M$89)</f>
        <v>1</v>
      </c>
      <c r="BD17">
        <f>NETWORKDAYS(AY17,AY17,koszyki!$M$20:$M$89)</f>
        <v>1</v>
      </c>
      <c r="BE17">
        <f>NETWORKDAYS(AZ17,AZ17,koszyki!$M$20:$M$89)</f>
        <v>1</v>
      </c>
      <c r="BF17">
        <f>NETWORKDAYS(BA17,BA17,koszyki!$M$20:$M$89)</f>
        <v>0</v>
      </c>
      <c r="BH17">
        <f t="shared" si="15"/>
        <v>1</v>
      </c>
      <c r="BI17">
        <f t="shared" si="16"/>
        <v>2</v>
      </c>
      <c r="BJ17">
        <f t="shared" si="17"/>
        <v>3</v>
      </c>
      <c r="BK17">
        <f t="shared" si="18"/>
        <v>3</v>
      </c>
      <c r="BM17">
        <f t="shared" si="19"/>
        <v>0</v>
      </c>
    </row>
    <row r="18" spans="1:65">
      <c r="A18" s="1">
        <v>44840</v>
      </c>
      <c r="B18" s="1">
        <v>44840</v>
      </c>
      <c r="C18">
        <f t="shared" si="2"/>
        <v>24</v>
      </c>
      <c r="D18" s="21">
        <f>'Kalkulator Depozytów'!M23</f>
        <v>0</v>
      </c>
      <c r="E18" s="21">
        <f>'Kalkulator Depozytów'!N23</f>
        <v>0</v>
      </c>
      <c r="F18" s="21">
        <f>'Kalkulator Depozytów'!O23</f>
        <v>0</v>
      </c>
      <c r="G18" s="21">
        <f>'Kalkulator Depozytów'!P23</f>
        <v>0</v>
      </c>
      <c r="H18" s="21">
        <f>'Kalkulator Depozytów'!Q23</f>
        <v>0</v>
      </c>
      <c r="I18" s="37" t="e">
        <f ca="1">ROUND(IF(OR(AND(K18&gt;0,L18="PEAK5"),AND(K18&gt;0,L18="BASE5")),O18,IF(K18&gt;0,IF(OR(L18="BASE"),AVERAGE(INDIRECT("krzywa!C"&amp;MATCH(A18-$A$2,krzywa!A:A,0)&amp;":C"&amp;MATCH(B18-$A$2,krzywa!A:A,0),TRUE)),IF(OR(L18="OFFPEAK"),AVERAGE(INDIRECT("krzywa!D"&amp;MATCH(A18-$A$2,krzywa!A:A,0)&amp;":D"&amp;MATCH(B18-$A$2,krzywa!A:A,0))))))),4)</f>
        <v>#N/A</v>
      </c>
      <c r="K18">
        <f t="shared" si="3"/>
        <v>44840</v>
      </c>
      <c r="L18" t="s">
        <v>46</v>
      </c>
      <c r="M18">
        <f>NETWORKDAYS(A18,B18,koszyki!$M$20:$M$874)</f>
        <v>1</v>
      </c>
      <c r="N18">
        <f>B18-A18+1- NETWORKDAYS(A18,B18,koszyki!$M$20:$M$874)</f>
        <v>0</v>
      </c>
      <c r="O18" s="36" t="e">
        <f ca="1">ROUND(IF((B18-A18+1)&gt;2,IF(C18=75,AVERAGE(INDIRECT("krzywa!B"&amp;MATCH(K18-6,krzywa!A:A,0)&amp;":B"&amp;MATCH(K18-2,krzywa!A:A,0))),AVERAGE(INDIRECT("krzywa!B"&amp;MATCH(A18-$A$2+BM18,krzywa!A:A,0)&amp;":B"&amp;MATCH(B18-$A$2-AU18,krzywa!A:A,0)))),INDIRECT("krzywa!B"&amp;MATCH(K18,krzywa!A:A,0))),4)</f>
        <v>#N/A</v>
      </c>
      <c r="P18">
        <f t="shared" si="4"/>
        <v>0</v>
      </c>
      <c r="Q18" s="49" t="e">
        <f ca="1">-C18*ABS(D18-F18)*H18*I18*'Kalkulator Depozytów'!$F$14+'kompensacja międzyproduktowa'!X18</f>
        <v>#N/A</v>
      </c>
      <c r="U18">
        <f t="shared" si="5"/>
        <v>-2839</v>
      </c>
      <c r="V18">
        <f t="shared" si="0"/>
        <v>-3203</v>
      </c>
      <c r="X18">
        <v>11</v>
      </c>
      <c r="Y18" s="1">
        <v>43184</v>
      </c>
      <c r="Z18">
        <v>-1</v>
      </c>
      <c r="AF18" s="1">
        <f t="shared" si="6"/>
        <v>44840</v>
      </c>
      <c r="AG18" s="1">
        <f t="shared" si="1"/>
        <v>44839</v>
      </c>
      <c r="AH18" s="1">
        <f t="shared" si="1"/>
        <v>44838</v>
      </c>
      <c r="AI18" s="1">
        <f t="shared" si="1"/>
        <v>44837</v>
      </c>
      <c r="AK18">
        <f>NETWORKDAYS(AF18,AF18,koszyki!$M$20:$M$89)</f>
        <v>1</v>
      </c>
      <c r="AL18">
        <f>NETWORKDAYS(AG18,AG18,koszyki!$M$20:$M$89)</f>
        <v>1</v>
      </c>
      <c r="AM18">
        <f>NETWORKDAYS(AH18,AH18,koszyki!$M$20:$M$89)</f>
        <v>1</v>
      </c>
      <c r="AN18">
        <f>NETWORKDAYS(AI18,AI18,koszyki!$M$20:$M$89)</f>
        <v>1</v>
      </c>
      <c r="AP18">
        <f t="shared" si="7"/>
        <v>1</v>
      </c>
      <c r="AQ18">
        <f t="shared" si="8"/>
        <v>2</v>
      </c>
      <c r="AR18">
        <f t="shared" si="9"/>
        <v>3</v>
      </c>
      <c r="AS18">
        <f t="shared" si="10"/>
        <v>4</v>
      </c>
      <c r="AU18">
        <f t="shared" si="11"/>
        <v>0</v>
      </c>
      <c r="AX18" s="1">
        <f t="shared" si="12"/>
        <v>44840</v>
      </c>
      <c r="AY18" s="1">
        <f t="shared" si="13"/>
        <v>44841</v>
      </c>
      <c r="AZ18" s="1">
        <f t="shared" si="13"/>
        <v>44842</v>
      </c>
      <c r="BA18" s="1">
        <f t="shared" si="14"/>
        <v>44843</v>
      </c>
      <c r="BC18">
        <f>NETWORKDAYS(AX18,AX18,koszyki!$M$20:$M$89)</f>
        <v>1</v>
      </c>
      <c r="BD18">
        <f>NETWORKDAYS(AY18,AY18,koszyki!$M$20:$M$89)</f>
        <v>1</v>
      </c>
      <c r="BE18">
        <f>NETWORKDAYS(AZ18,AZ18,koszyki!$M$20:$M$89)</f>
        <v>0</v>
      </c>
      <c r="BF18">
        <f>NETWORKDAYS(BA18,BA18,koszyki!$M$20:$M$89)</f>
        <v>0</v>
      </c>
      <c r="BH18">
        <f t="shared" si="15"/>
        <v>1</v>
      </c>
      <c r="BI18">
        <f t="shared" si="16"/>
        <v>2</v>
      </c>
      <c r="BJ18">
        <f t="shared" si="17"/>
        <v>2</v>
      </c>
      <c r="BK18">
        <f t="shared" si="18"/>
        <v>2</v>
      </c>
      <c r="BM18">
        <f t="shared" si="19"/>
        <v>0</v>
      </c>
    </row>
    <row r="19" spans="1:65">
      <c r="A19" s="1">
        <v>44841</v>
      </c>
      <c r="B19" s="1">
        <v>44841</v>
      </c>
      <c r="C19">
        <f t="shared" si="2"/>
        <v>24</v>
      </c>
      <c r="D19" s="21">
        <f>'Kalkulator Depozytów'!M24</f>
        <v>0</v>
      </c>
      <c r="E19" s="21">
        <f>'Kalkulator Depozytów'!N24</f>
        <v>0</v>
      </c>
      <c r="F19" s="21">
        <f>'Kalkulator Depozytów'!O24</f>
        <v>0</v>
      </c>
      <c r="G19" s="21">
        <f>'Kalkulator Depozytów'!P24</f>
        <v>0</v>
      </c>
      <c r="H19" s="21">
        <f>'Kalkulator Depozytów'!Q24</f>
        <v>0</v>
      </c>
      <c r="I19" s="37" t="e">
        <f ca="1">ROUND(IF(OR(AND(K19&gt;0,L19="PEAK5"),AND(K19&gt;0,L19="BASE5")),O19,IF(K19&gt;0,IF(OR(L19="BASE"),AVERAGE(INDIRECT("krzywa!C"&amp;MATCH(A19-$A$2,krzywa!A:A,0)&amp;":C"&amp;MATCH(B19-$A$2,krzywa!A:A,0),TRUE)),IF(OR(L19="OFFPEAK"),AVERAGE(INDIRECT("krzywa!D"&amp;MATCH(A19-$A$2,krzywa!A:A,0)&amp;":D"&amp;MATCH(B19-$A$2,krzywa!A:A,0))))))),4)</f>
        <v>#N/A</v>
      </c>
      <c r="K19">
        <f t="shared" si="3"/>
        <v>44841</v>
      </c>
      <c r="L19" t="s">
        <v>46</v>
      </c>
      <c r="M19">
        <f>NETWORKDAYS(A19,B19,koszyki!$M$20:$M$874)</f>
        <v>1</v>
      </c>
      <c r="N19">
        <f>B19-A19+1- NETWORKDAYS(A19,B19,koszyki!$M$20:$M$874)</f>
        <v>0</v>
      </c>
      <c r="O19" s="36" t="e">
        <f ca="1">ROUND(IF((B19-A19+1)&gt;2,IF(C19=75,AVERAGE(INDIRECT("krzywa!B"&amp;MATCH(K19-6,krzywa!A:A,0)&amp;":B"&amp;MATCH(K19-2,krzywa!A:A,0))),AVERAGE(INDIRECT("krzywa!B"&amp;MATCH(A19-$A$2+BM19,krzywa!A:A,0)&amp;":B"&amp;MATCH(B19-$A$2-AU19,krzywa!A:A,0)))),INDIRECT("krzywa!B"&amp;MATCH(K19,krzywa!A:A,0))),4)</f>
        <v>#N/A</v>
      </c>
      <c r="P19">
        <f t="shared" si="4"/>
        <v>0</v>
      </c>
      <c r="Q19" s="49" t="e">
        <f ca="1">-C19*ABS(D19-F19)*H19*I19*'Kalkulator Depozytów'!$F$14+'kompensacja międzyproduktowa'!X19</f>
        <v>#N/A</v>
      </c>
      <c r="U19">
        <f t="shared" si="5"/>
        <v>-2622</v>
      </c>
      <c r="V19">
        <f t="shared" si="0"/>
        <v>-2986</v>
      </c>
      <c r="X19">
        <v>12</v>
      </c>
      <c r="Y19" s="1">
        <v>43401</v>
      </c>
      <c r="Z19">
        <v>1</v>
      </c>
      <c r="AF19" s="1">
        <f t="shared" si="6"/>
        <v>44841</v>
      </c>
      <c r="AG19" s="1">
        <f t="shared" si="1"/>
        <v>44840</v>
      </c>
      <c r="AH19" s="1">
        <f t="shared" si="1"/>
        <v>44839</v>
      </c>
      <c r="AI19" s="1">
        <f t="shared" si="1"/>
        <v>44838</v>
      </c>
      <c r="AK19">
        <f>NETWORKDAYS(AF19,AF19,koszyki!$M$20:$M$89)</f>
        <v>1</v>
      </c>
      <c r="AL19">
        <f>NETWORKDAYS(AG19,AG19,koszyki!$M$20:$M$89)</f>
        <v>1</v>
      </c>
      <c r="AM19">
        <f>NETWORKDAYS(AH19,AH19,koszyki!$M$20:$M$89)</f>
        <v>1</v>
      </c>
      <c r="AN19">
        <f>NETWORKDAYS(AI19,AI19,koszyki!$M$20:$M$89)</f>
        <v>1</v>
      </c>
      <c r="AP19">
        <f t="shared" si="7"/>
        <v>1</v>
      </c>
      <c r="AQ19">
        <f t="shared" si="8"/>
        <v>2</v>
      </c>
      <c r="AR19">
        <f t="shared" si="9"/>
        <v>3</v>
      </c>
      <c r="AS19">
        <f t="shared" si="10"/>
        <v>4</v>
      </c>
      <c r="AU19">
        <f t="shared" si="11"/>
        <v>0</v>
      </c>
      <c r="AX19" s="1">
        <f t="shared" si="12"/>
        <v>44841</v>
      </c>
      <c r="AY19" s="1">
        <f t="shared" si="13"/>
        <v>44842</v>
      </c>
      <c r="AZ19" s="1">
        <f t="shared" si="13"/>
        <v>44843</v>
      </c>
      <c r="BA19" s="1">
        <f t="shared" si="14"/>
        <v>44844</v>
      </c>
      <c r="BC19">
        <f>NETWORKDAYS(AX19,AX19,koszyki!$M$20:$M$89)</f>
        <v>1</v>
      </c>
      <c r="BD19">
        <f>NETWORKDAYS(AY19,AY19,koszyki!$M$20:$M$89)</f>
        <v>0</v>
      </c>
      <c r="BE19">
        <f>NETWORKDAYS(AZ19,AZ19,koszyki!$M$20:$M$89)</f>
        <v>0</v>
      </c>
      <c r="BF19">
        <f>NETWORKDAYS(BA19,BA19,koszyki!$M$20:$M$89)</f>
        <v>1</v>
      </c>
      <c r="BH19">
        <f t="shared" si="15"/>
        <v>1</v>
      </c>
      <c r="BI19">
        <f t="shared" si="16"/>
        <v>1</v>
      </c>
      <c r="BJ19">
        <f t="shared" si="17"/>
        <v>1</v>
      </c>
      <c r="BK19">
        <f t="shared" si="18"/>
        <v>2</v>
      </c>
      <c r="BM19">
        <f t="shared" si="19"/>
        <v>0</v>
      </c>
    </row>
    <row r="20" spans="1:65">
      <c r="A20" s="1">
        <v>44842</v>
      </c>
      <c r="B20" s="1">
        <v>44842</v>
      </c>
      <c r="C20">
        <f t="shared" si="2"/>
        <v>24</v>
      </c>
      <c r="D20" s="21">
        <f>'Kalkulator Depozytów'!M25</f>
        <v>0</v>
      </c>
      <c r="E20" s="21">
        <f>'Kalkulator Depozytów'!N25</f>
        <v>0</v>
      </c>
      <c r="F20" s="21">
        <f>'Kalkulator Depozytów'!O25</f>
        <v>0</v>
      </c>
      <c r="G20" s="21">
        <f>'Kalkulator Depozytów'!P25</f>
        <v>0</v>
      </c>
      <c r="H20" s="21">
        <f>'Kalkulator Depozytów'!Q25</f>
        <v>0</v>
      </c>
      <c r="I20" s="37" t="e">
        <f ca="1">ROUND(IF(OR(AND(K20&gt;0,L20="PEAK5"),AND(K20&gt;0,L20="BASE5")),O20,IF(K20&gt;0,IF(OR(L20="BASE"),AVERAGE(INDIRECT("krzywa!C"&amp;MATCH(A20-$A$2,krzywa!A:A,0)&amp;":C"&amp;MATCH(B20-$A$2,krzywa!A:A,0),TRUE)),IF(OR(L20="OFFPEAK"),AVERAGE(INDIRECT("krzywa!D"&amp;MATCH(A20-$A$2,krzywa!A:A,0)&amp;":D"&amp;MATCH(B20-$A$2,krzywa!A:A,0))))))),4)</f>
        <v>#N/A</v>
      </c>
      <c r="K20">
        <f t="shared" si="3"/>
        <v>44842</v>
      </c>
      <c r="L20" t="s">
        <v>46</v>
      </c>
      <c r="M20">
        <f>NETWORKDAYS(A20,B20,koszyki!$M$20:$M$874)</f>
        <v>0</v>
      </c>
      <c r="N20">
        <f>B20-A20+1- NETWORKDAYS(A20,B20,koszyki!$M$20:$M$874)</f>
        <v>1</v>
      </c>
      <c r="O20" s="36" t="e">
        <f ca="1">ROUND(IF((B20-A20+1)&gt;2,IF(C20=75,AVERAGE(INDIRECT("krzywa!B"&amp;MATCH(K20-6,krzywa!A:A,0)&amp;":B"&amp;MATCH(K20-2,krzywa!A:A,0))),AVERAGE(INDIRECT("krzywa!B"&amp;MATCH(A20-$A$2+BM20,krzywa!A:A,0)&amp;":B"&amp;MATCH(B20-$A$2-AU20,krzywa!A:A,0)))),INDIRECT("krzywa!B"&amp;MATCH(K20,krzywa!A:A,0))),4)</f>
        <v>#N/A</v>
      </c>
      <c r="P20">
        <f t="shared" si="4"/>
        <v>0</v>
      </c>
      <c r="Q20" s="49" t="e">
        <f ca="1">-C20*ABS(D20-F20)*H20*I20*'Kalkulator Depozytów'!$F$14+'kompensacja międzyproduktowa'!X20</f>
        <v>#N/A</v>
      </c>
      <c r="U20">
        <f t="shared" si="5"/>
        <v>-2468</v>
      </c>
      <c r="V20">
        <f t="shared" si="0"/>
        <v>-2832</v>
      </c>
      <c r="X20">
        <v>13</v>
      </c>
      <c r="Y20" s="1">
        <v>43555</v>
      </c>
      <c r="Z20">
        <v>-1</v>
      </c>
      <c r="AF20" s="1">
        <f t="shared" si="6"/>
        <v>44842</v>
      </c>
      <c r="AG20" s="1">
        <f t="shared" si="1"/>
        <v>44841</v>
      </c>
      <c r="AH20" s="1">
        <f t="shared" si="1"/>
        <v>44840</v>
      </c>
      <c r="AI20" s="1">
        <f t="shared" si="1"/>
        <v>44839</v>
      </c>
      <c r="AK20">
        <f>NETWORKDAYS(AF20,AF20,koszyki!$M$20:$M$89)</f>
        <v>0</v>
      </c>
      <c r="AL20">
        <f>NETWORKDAYS(AG20,AG20,koszyki!$M$20:$M$89)</f>
        <v>1</v>
      </c>
      <c r="AM20">
        <f>NETWORKDAYS(AH20,AH20,koszyki!$M$20:$M$89)</f>
        <v>1</v>
      </c>
      <c r="AN20">
        <f>NETWORKDAYS(AI20,AI20,koszyki!$M$20:$M$89)</f>
        <v>1</v>
      </c>
      <c r="AP20">
        <f t="shared" si="7"/>
        <v>0</v>
      </c>
      <c r="AQ20">
        <f t="shared" si="8"/>
        <v>1</v>
      </c>
      <c r="AR20">
        <f t="shared" si="9"/>
        <v>2</v>
      </c>
      <c r="AS20">
        <f t="shared" si="10"/>
        <v>3</v>
      </c>
      <c r="AU20">
        <f t="shared" si="11"/>
        <v>1</v>
      </c>
      <c r="AX20" s="1">
        <f t="shared" si="12"/>
        <v>44842</v>
      </c>
      <c r="AY20" s="1">
        <f t="shared" si="13"/>
        <v>44843</v>
      </c>
      <c r="AZ20" s="1">
        <f t="shared" si="13"/>
        <v>44844</v>
      </c>
      <c r="BA20" s="1">
        <f t="shared" si="14"/>
        <v>44845</v>
      </c>
      <c r="BC20">
        <f>NETWORKDAYS(AX20,AX20,koszyki!$M$20:$M$89)</f>
        <v>0</v>
      </c>
      <c r="BD20">
        <f>NETWORKDAYS(AY20,AY20,koszyki!$M$20:$M$89)</f>
        <v>0</v>
      </c>
      <c r="BE20">
        <f>NETWORKDAYS(AZ20,AZ20,koszyki!$M$20:$M$89)</f>
        <v>1</v>
      </c>
      <c r="BF20">
        <f>NETWORKDAYS(BA20,BA20,koszyki!$M$20:$M$89)</f>
        <v>1</v>
      </c>
      <c r="BH20">
        <f t="shared" si="15"/>
        <v>0</v>
      </c>
      <c r="BI20">
        <f t="shared" si="16"/>
        <v>0</v>
      </c>
      <c r="BJ20">
        <f t="shared" si="17"/>
        <v>1</v>
      </c>
      <c r="BK20">
        <f t="shared" si="18"/>
        <v>2</v>
      </c>
      <c r="BM20">
        <f t="shared" si="19"/>
        <v>2</v>
      </c>
    </row>
    <row r="21" spans="1:65">
      <c r="A21" s="1">
        <v>44843</v>
      </c>
      <c r="B21" s="1">
        <v>44843</v>
      </c>
      <c r="C21">
        <f t="shared" si="2"/>
        <v>24</v>
      </c>
      <c r="D21" s="21">
        <f>'Kalkulator Depozytów'!M26</f>
        <v>0</v>
      </c>
      <c r="E21" s="21">
        <f>'Kalkulator Depozytów'!N26</f>
        <v>0</v>
      </c>
      <c r="F21" s="21">
        <f>'Kalkulator Depozytów'!O26</f>
        <v>0</v>
      </c>
      <c r="G21" s="21">
        <f>'Kalkulator Depozytów'!P26</f>
        <v>0</v>
      </c>
      <c r="H21" s="21">
        <f>'Kalkulator Depozytów'!Q26</f>
        <v>0</v>
      </c>
      <c r="I21" s="37" t="e">
        <f ca="1">ROUND(IF(OR(AND(K21&gt;0,L21="PEAK5"),AND(K21&gt;0,L21="BASE5")),O21,IF(K21&gt;0,IF(OR(L21="BASE"),AVERAGE(INDIRECT("krzywa!C"&amp;MATCH(A21-$A$2,krzywa!A:A,0)&amp;":C"&amp;MATCH(B21-$A$2,krzywa!A:A,0),TRUE)),IF(OR(L21="OFFPEAK"),AVERAGE(INDIRECT("krzywa!D"&amp;MATCH(A21-$A$2,krzywa!A:A,0)&amp;":D"&amp;MATCH(B21-$A$2,krzywa!A:A,0))))))),4)</f>
        <v>#N/A</v>
      </c>
      <c r="K21">
        <f t="shared" si="3"/>
        <v>44843</v>
      </c>
      <c r="L21" t="s">
        <v>46</v>
      </c>
      <c r="M21">
        <f>NETWORKDAYS(A21,B21,koszyki!$M$20:$M$874)</f>
        <v>0</v>
      </c>
      <c r="N21">
        <f>B21-A21+1- NETWORKDAYS(A21,B21,koszyki!$M$20:$M$874)</f>
        <v>1</v>
      </c>
      <c r="O21" s="36" t="e">
        <f ca="1">ROUND(IF((B21-A21+1)&gt;2,IF(C21=75,AVERAGE(INDIRECT("krzywa!B"&amp;MATCH(K21-6,krzywa!A:A,0)&amp;":B"&amp;MATCH(K21-2,krzywa!A:A,0))),AVERAGE(INDIRECT("krzywa!B"&amp;MATCH(A21-$A$2+BM21,krzywa!A:A,0)&amp;":B"&amp;MATCH(B21-$A$2-AU21,krzywa!A:A,0)))),INDIRECT("krzywa!B"&amp;MATCH(K21,krzywa!A:A,0))),4)</f>
        <v>#N/A</v>
      </c>
      <c r="P21">
        <f t="shared" si="4"/>
        <v>0</v>
      </c>
      <c r="Q21" s="49" t="e">
        <f ca="1">-C21*ABS(D21-F21)*H21*I21*'Kalkulator Depozytów'!$F$14+'kompensacja międzyproduktowa'!X21</f>
        <v>#N/A</v>
      </c>
      <c r="U21">
        <f t="shared" si="5"/>
        <v>-2258</v>
      </c>
      <c r="V21">
        <f t="shared" si="0"/>
        <v>-2622</v>
      </c>
      <c r="X21">
        <v>14</v>
      </c>
      <c r="Y21" s="1">
        <v>43765</v>
      </c>
      <c r="Z21">
        <v>1</v>
      </c>
      <c r="AF21" s="1">
        <f t="shared" si="6"/>
        <v>44843</v>
      </c>
      <c r="AG21" s="1">
        <f t="shared" si="1"/>
        <v>44842</v>
      </c>
      <c r="AH21" s="1">
        <f t="shared" si="1"/>
        <v>44841</v>
      </c>
      <c r="AI21" s="1">
        <f t="shared" si="1"/>
        <v>44840</v>
      </c>
      <c r="AK21">
        <f>NETWORKDAYS(AF21,AF21,koszyki!$M$20:$M$89)</f>
        <v>0</v>
      </c>
      <c r="AL21">
        <f>NETWORKDAYS(AG21,AG21,koszyki!$M$20:$M$89)</f>
        <v>0</v>
      </c>
      <c r="AM21">
        <f>NETWORKDAYS(AH21,AH21,koszyki!$M$20:$M$89)</f>
        <v>1</v>
      </c>
      <c r="AN21">
        <f>NETWORKDAYS(AI21,AI21,koszyki!$M$20:$M$89)</f>
        <v>1</v>
      </c>
      <c r="AP21">
        <f t="shared" si="7"/>
        <v>0</v>
      </c>
      <c r="AQ21">
        <f t="shared" si="8"/>
        <v>0</v>
      </c>
      <c r="AR21">
        <f t="shared" si="9"/>
        <v>1</v>
      </c>
      <c r="AS21">
        <f t="shared" si="10"/>
        <v>2</v>
      </c>
      <c r="AU21">
        <f t="shared" si="11"/>
        <v>2</v>
      </c>
      <c r="AX21" s="1">
        <f t="shared" si="12"/>
        <v>44843</v>
      </c>
      <c r="AY21" s="1">
        <f t="shared" si="13"/>
        <v>44844</v>
      </c>
      <c r="AZ21" s="1">
        <f t="shared" si="13"/>
        <v>44845</v>
      </c>
      <c r="BA21" s="1">
        <f t="shared" si="14"/>
        <v>44846</v>
      </c>
      <c r="BC21">
        <f>NETWORKDAYS(AX21,AX21,koszyki!$M$20:$M$89)</f>
        <v>0</v>
      </c>
      <c r="BD21">
        <f>NETWORKDAYS(AY21,AY21,koszyki!$M$20:$M$89)</f>
        <v>1</v>
      </c>
      <c r="BE21">
        <f>NETWORKDAYS(AZ21,AZ21,koszyki!$M$20:$M$89)</f>
        <v>1</v>
      </c>
      <c r="BF21">
        <f>NETWORKDAYS(BA21,BA21,koszyki!$M$20:$M$89)</f>
        <v>1</v>
      </c>
      <c r="BH21">
        <f t="shared" si="15"/>
        <v>0</v>
      </c>
      <c r="BI21">
        <f t="shared" si="16"/>
        <v>1</v>
      </c>
      <c r="BJ21">
        <f t="shared" si="17"/>
        <v>2</v>
      </c>
      <c r="BK21">
        <f t="shared" si="18"/>
        <v>3</v>
      </c>
      <c r="BM21">
        <f t="shared" si="19"/>
        <v>1</v>
      </c>
    </row>
    <row r="22" spans="1:65">
      <c r="A22" s="1">
        <v>44844</v>
      </c>
      <c r="B22" s="1">
        <v>44850</v>
      </c>
      <c r="C22">
        <f t="shared" si="2"/>
        <v>168</v>
      </c>
      <c r="D22" s="21">
        <f>'Kalkulator Depozytów'!M27</f>
        <v>0</v>
      </c>
      <c r="E22" s="21">
        <f>'Kalkulator Depozytów'!N27</f>
        <v>0</v>
      </c>
      <c r="F22" s="21">
        <f>'Kalkulator Depozytów'!O27</f>
        <v>0</v>
      </c>
      <c r="G22" s="21">
        <f>'Kalkulator Depozytów'!P27</f>
        <v>0</v>
      </c>
      <c r="H22" s="21">
        <f>'Kalkulator Depozytów'!Q27</f>
        <v>0</v>
      </c>
      <c r="I22" s="37" t="e">
        <f ca="1">ROUND(IF(OR(AND(K22&gt;0,L22="PEAK5"),AND(K22&gt;0,L22="BASE5")),O22,IF(K22&gt;0,IF(OR(L22="BASE"),AVERAGE(INDIRECT("krzywa!C"&amp;MATCH(A22-$A$2,krzywa!A:A,0)&amp;":C"&amp;MATCH(B22-$A$2,krzywa!A:A,0),TRUE)),IF(OR(L22="OFFPEAK"),AVERAGE(INDIRECT("krzywa!D"&amp;MATCH(A22-$A$2,krzywa!A:A,0)&amp;":D"&amp;MATCH(B22-$A$2,krzywa!A:A,0))))))),4)</f>
        <v>#N/A</v>
      </c>
      <c r="K22">
        <f t="shared" si="3"/>
        <v>44850</v>
      </c>
      <c r="L22" t="s">
        <v>46</v>
      </c>
      <c r="M22">
        <f>NETWORKDAYS(A22,B22,koszyki!$M$20:$M$874)</f>
        <v>5</v>
      </c>
      <c r="N22">
        <f>B22-A22+1- NETWORKDAYS(A22,B22,koszyki!$M$20:$M$874)</f>
        <v>2</v>
      </c>
      <c r="O22" s="36" t="e">
        <f ca="1">ROUND(IF((B22-A22+1)&gt;2,IF(C22=75,AVERAGE(INDIRECT("krzywa!B"&amp;MATCH(K22-6,krzywa!A:A,0)&amp;":B"&amp;MATCH(K22-2,krzywa!A:A,0))),AVERAGE(INDIRECT("krzywa!B"&amp;MATCH(A22-$A$2+BM22,krzywa!A:A,0)&amp;":B"&amp;MATCH(B22-$A$2-AU22,krzywa!A:A,0)))),INDIRECT("krzywa!B"&amp;MATCH(K22,krzywa!A:A,0))),4)</f>
        <v>#N/A</v>
      </c>
      <c r="P22">
        <f t="shared" si="4"/>
        <v>0</v>
      </c>
      <c r="Q22" s="49" t="e">
        <f ca="1">-C22*ABS(D22-F22)*H22*I22*'Kalkulator Depozytów'!$F$14+'kompensacja międzyproduktowa'!X22</f>
        <v>#N/A</v>
      </c>
      <c r="U22">
        <f t="shared" si="5"/>
        <v>-2104</v>
      </c>
      <c r="V22">
        <f t="shared" si="0"/>
        <v>-2468</v>
      </c>
      <c r="X22">
        <v>15</v>
      </c>
      <c r="Y22" s="1">
        <v>43919</v>
      </c>
      <c r="Z22">
        <v>-1</v>
      </c>
      <c r="AF22" s="1">
        <f t="shared" si="6"/>
        <v>44850</v>
      </c>
      <c r="AG22" s="1">
        <f t="shared" si="1"/>
        <v>44849</v>
      </c>
      <c r="AH22" s="1">
        <f t="shared" si="1"/>
        <v>44848</v>
      </c>
      <c r="AI22" s="1">
        <f t="shared" si="1"/>
        <v>44847</v>
      </c>
      <c r="AK22">
        <f>NETWORKDAYS(AF22,AF22,koszyki!$M$20:$M$89)</f>
        <v>0</v>
      </c>
      <c r="AL22">
        <f>NETWORKDAYS(AG22,AG22,koszyki!$M$20:$M$89)</f>
        <v>0</v>
      </c>
      <c r="AM22">
        <f>NETWORKDAYS(AH22,AH22,koszyki!$M$20:$M$89)</f>
        <v>1</v>
      </c>
      <c r="AN22">
        <f>NETWORKDAYS(AI22,AI22,koszyki!$M$20:$M$89)</f>
        <v>1</v>
      </c>
      <c r="AP22">
        <f t="shared" si="7"/>
        <v>0</v>
      </c>
      <c r="AQ22">
        <f t="shared" si="8"/>
        <v>0</v>
      </c>
      <c r="AR22">
        <f t="shared" si="9"/>
        <v>1</v>
      </c>
      <c r="AS22">
        <f t="shared" si="10"/>
        <v>2</v>
      </c>
      <c r="AU22">
        <f t="shared" si="11"/>
        <v>2</v>
      </c>
      <c r="AX22" s="1">
        <f t="shared" si="12"/>
        <v>44844</v>
      </c>
      <c r="AY22" s="1">
        <f t="shared" si="13"/>
        <v>44845</v>
      </c>
      <c r="AZ22" s="1">
        <f t="shared" si="13"/>
        <v>44846</v>
      </c>
      <c r="BA22" s="1">
        <f t="shared" si="14"/>
        <v>44847</v>
      </c>
      <c r="BC22">
        <f>NETWORKDAYS(AX22,AX22,koszyki!$M$20:$M$89)</f>
        <v>1</v>
      </c>
      <c r="BD22">
        <f>NETWORKDAYS(AY22,AY22,koszyki!$M$20:$M$89)</f>
        <v>1</v>
      </c>
      <c r="BE22">
        <f>NETWORKDAYS(AZ22,AZ22,koszyki!$M$20:$M$89)</f>
        <v>1</v>
      </c>
      <c r="BF22">
        <f>NETWORKDAYS(BA22,BA22,koszyki!$M$20:$M$89)</f>
        <v>1</v>
      </c>
      <c r="BH22">
        <f t="shared" si="15"/>
        <v>1</v>
      </c>
      <c r="BI22">
        <f t="shared" si="16"/>
        <v>2</v>
      </c>
      <c r="BJ22">
        <f t="shared" si="17"/>
        <v>3</v>
      </c>
      <c r="BK22">
        <f t="shared" si="18"/>
        <v>4</v>
      </c>
      <c r="BM22">
        <f t="shared" si="19"/>
        <v>0</v>
      </c>
    </row>
    <row r="23" spans="1:65">
      <c r="A23" s="1">
        <v>44851</v>
      </c>
      <c r="B23" s="1">
        <v>44857</v>
      </c>
      <c r="C23">
        <f t="shared" si="2"/>
        <v>168</v>
      </c>
      <c r="D23" s="21">
        <f>'Kalkulator Depozytów'!M28</f>
        <v>0</v>
      </c>
      <c r="E23" s="21">
        <f>'Kalkulator Depozytów'!N28</f>
        <v>0</v>
      </c>
      <c r="F23" s="21">
        <f>'Kalkulator Depozytów'!O28</f>
        <v>0</v>
      </c>
      <c r="G23" s="21">
        <f>'Kalkulator Depozytów'!P28</f>
        <v>0</v>
      </c>
      <c r="H23" s="21">
        <f>'Kalkulator Depozytów'!Q28</f>
        <v>0</v>
      </c>
      <c r="I23" s="37" t="e">
        <f ca="1">ROUND(IF(OR(AND(K23&gt;0,L23="PEAK5"),AND(K23&gt;0,L23="BASE5")),O23,IF(K23&gt;0,IF(OR(L23="BASE"),AVERAGE(INDIRECT("krzywa!C"&amp;MATCH(A23-$A$2,krzywa!A:A,0)&amp;":C"&amp;MATCH(B23-$A$2,krzywa!A:A,0),TRUE)),IF(OR(L23="OFFPEAK"),AVERAGE(INDIRECT("krzywa!D"&amp;MATCH(A23-$A$2,krzywa!A:A,0)&amp;":D"&amp;MATCH(B23-$A$2,krzywa!A:A,0))))))),4)</f>
        <v>#N/A</v>
      </c>
      <c r="K23">
        <f t="shared" si="3"/>
        <v>44857</v>
      </c>
      <c r="L23" t="s">
        <v>46</v>
      </c>
      <c r="M23">
        <f>NETWORKDAYS(A23,B23,koszyki!$M$20:$M$874)</f>
        <v>5</v>
      </c>
      <c r="N23">
        <f>B23-A23+1- NETWORKDAYS(A23,B23,koszyki!$M$20:$M$874)</f>
        <v>2</v>
      </c>
      <c r="O23" s="36" t="e">
        <f ca="1">ROUND(IF((B23-A23+1)&gt;2,IF(C23=75,AVERAGE(INDIRECT("krzywa!B"&amp;MATCH(K23-6,krzywa!A:A,0)&amp;":B"&amp;MATCH(K23-2,krzywa!A:A,0))),AVERAGE(INDIRECT("krzywa!B"&amp;MATCH(A23-$A$2+BM23,krzywa!A:A,0)&amp;":B"&amp;MATCH(B23-$A$2-AU23,krzywa!A:A,0)))),INDIRECT("krzywa!B"&amp;MATCH(K23,krzywa!A:A,0))),4)</f>
        <v>#N/A</v>
      </c>
      <c r="P23">
        <f t="shared" si="4"/>
        <v>0</v>
      </c>
      <c r="Q23" s="49" t="e">
        <f ca="1">-C23*ABS(D23-F23)*H23*I23*'Kalkulator Depozytów'!$F$14+'kompensacja międzyproduktowa'!X23</f>
        <v>#N/A</v>
      </c>
      <c r="U23">
        <f t="shared" si="5"/>
        <v>-1894</v>
      </c>
      <c r="V23">
        <f t="shared" si="0"/>
        <v>-2258</v>
      </c>
      <c r="X23">
        <v>16</v>
      </c>
      <c r="Y23" s="1">
        <v>44129</v>
      </c>
      <c r="Z23">
        <v>1</v>
      </c>
      <c r="AF23" s="1">
        <f t="shared" si="6"/>
        <v>44857</v>
      </c>
      <c r="AG23" s="1">
        <f t="shared" si="1"/>
        <v>44856</v>
      </c>
      <c r="AH23" s="1">
        <f t="shared" si="1"/>
        <v>44855</v>
      </c>
      <c r="AI23" s="1">
        <f t="shared" si="1"/>
        <v>44854</v>
      </c>
      <c r="AK23">
        <f>NETWORKDAYS(AF23,AF23,koszyki!$M$20:$M$89)</f>
        <v>0</v>
      </c>
      <c r="AL23">
        <f>NETWORKDAYS(AG23,AG23,koszyki!$M$20:$M$89)</f>
        <v>0</v>
      </c>
      <c r="AM23">
        <f>NETWORKDAYS(AH23,AH23,koszyki!$M$20:$M$89)</f>
        <v>1</v>
      </c>
      <c r="AN23">
        <f>NETWORKDAYS(AI23,AI23,koszyki!$M$20:$M$89)</f>
        <v>1</v>
      </c>
      <c r="AP23">
        <f t="shared" si="7"/>
        <v>0</v>
      </c>
      <c r="AQ23">
        <f t="shared" si="8"/>
        <v>0</v>
      </c>
      <c r="AR23">
        <f t="shared" si="9"/>
        <v>1</v>
      </c>
      <c r="AS23">
        <f t="shared" si="10"/>
        <v>2</v>
      </c>
      <c r="AU23">
        <f t="shared" si="11"/>
        <v>2</v>
      </c>
      <c r="AX23" s="1">
        <f t="shared" si="12"/>
        <v>44851</v>
      </c>
      <c r="AY23" s="1">
        <f t="shared" si="13"/>
        <v>44852</v>
      </c>
      <c r="AZ23" s="1">
        <f t="shared" si="13"/>
        <v>44853</v>
      </c>
      <c r="BA23" s="1">
        <f t="shared" si="14"/>
        <v>44854</v>
      </c>
      <c r="BC23">
        <f>NETWORKDAYS(AX23,AX23,koszyki!$M$20:$M$89)</f>
        <v>1</v>
      </c>
      <c r="BD23">
        <f>NETWORKDAYS(AY23,AY23,koszyki!$M$20:$M$89)</f>
        <v>1</v>
      </c>
      <c r="BE23">
        <f>NETWORKDAYS(AZ23,AZ23,koszyki!$M$20:$M$89)</f>
        <v>1</v>
      </c>
      <c r="BF23">
        <f>NETWORKDAYS(BA23,BA23,koszyki!$M$20:$M$89)</f>
        <v>1</v>
      </c>
      <c r="BH23">
        <f t="shared" si="15"/>
        <v>1</v>
      </c>
      <c r="BI23">
        <f t="shared" si="16"/>
        <v>2</v>
      </c>
      <c r="BJ23">
        <f t="shared" si="17"/>
        <v>3</v>
      </c>
      <c r="BK23">
        <f t="shared" si="18"/>
        <v>4</v>
      </c>
      <c r="BM23">
        <f t="shared" si="19"/>
        <v>0</v>
      </c>
    </row>
    <row r="24" spans="1:65">
      <c r="A24" s="1">
        <v>44858</v>
      </c>
      <c r="B24" s="1">
        <v>44864</v>
      </c>
      <c r="C24">
        <f t="shared" si="2"/>
        <v>168</v>
      </c>
      <c r="D24" s="21">
        <f>'Kalkulator Depozytów'!M29</f>
        <v>0</v>
      </c>
      <c r="E24" s="21">
        <f>'Kalkulator Depozytów'!N29</f>
        <v>0</v>
      </c>
      <c r="F24" s="21">
        <f>'Kalkulator Depozytów'!O29</f>
        <v>0</v>
      </c>
      <c r="G24" s="21">
        <f>'Kalkulator Depozytów'!P29</f>
        <v>0</v>
      </c>
      <c r="H24" s="21">
        <f>'Kalkulator Depozytów'!Q29</f>
        <v>0</v>
      </c>
      <c r="I24" s="37" t="e">
        <f ca="1">ROUND(IF(OR(AND(K24&gt;0,L24="PEAK5"),AND(K24&gt;0,L24="BASE5")),O24,IF(K24&gt;0,IF(OR(L24="BASE"),AVERAGE(INDIRECT("krzywa!C"&amp;MATCH(A24-$A$2,krzywa!A:A,0)&amp;":C"&amp;MATCH(B24-$A$2,krzywa!A:A,0),TRUE)),IF(OR(L24="OFFPEAK"),AVERAGE(INDIRECT("krzywa!D"&amp;MATCH(A24-$A$2,krzywa!A:A,0)&amp;":D"&amp;MATCH(B24-$A$2,krzywa!A:A,0))))))),4)</f>
        <v>#N/A</v>
      </c>
      <c r="K24">
        <f t="shared" si="3"/>
        <v>44864</v>
      </c>
      <c r="L24" t="s">
        <v>46</v>
      </c>
      <c r="M24">
        <f>NETWORKDAYS(A24,B24,koszyki!$M$20:$M$874)</f>
        <v>5</v>
      </c>
      <c r="N24">
        <f>B24-A24+1- NETWORKDAYS(A24,B24,koszyki!$M$20:$M$874)</f>
        <v>2</v>
      </c>
      <c r="O24" s="36" t="e">
        <f ca="1">ROUND(IF((B24-A24+1)&gt;2,IF(C24=75,AVERAGE(INDIRECT("krzywa!B"&amp;MATCH(K24-6,krzywa!A:A,0)&amp;":B"&amp;MATCH(K24-2,krzywa!A:A,0))),AVERAGE(INDIRECT("krzywa!B"&amp;MATCH(A24-$A$2+BM24,krzywa!A:A,0)&amp;":B"&amp;MATCH(B24-$A$2-AU24,krzywa!A:A,0)))),INDIRECT("krzywa!B"&amp;MATCH(K24,krzywa!A:A,0))),4)</f>
        <v>#N/A</v>
      </c>
      <c r="P24">
        <f t="shared" si="4"/>
        <v>0</v>
      </c>
      <c r="Q24" s="49" t="e">
        <f ca="1">-C24*ABS(D24-F24)*H24*I24*'Kalkulator Depozytów'!$F$14+'kompensacja międzyproduktowa'!X24</f>
        <v>#N/A</v>
      </c>
      <c r="U24">
        <f t="shared" si="5"/>
        <v>-1740</v>
      </c>
      <c r="V24">
        <f t="shared" si="0"/>
        <v>-2104</v>
      </c>
      <c r="X24">
        <v>17</v>
      </c>
      <c r="Y24" s="1">
        <v>44283</v>
      </c>
      <c r="Z24">
        <v>-1</v>
      </c>
      <c r="AF24" s="1">
        <f t="shared" si="6"/>
        <v>44864</v>
      </c>
      <c r="AG24" s="1">
        <f t="shared" si="1"/>
        <v>44863</v>
      </c>
      <c r="AH24" s="1">
        <f t="shared" si="1"/>
        <v>44862</v>
      </c>
      <c r="AI24" s="1">
        <f t="shared" si="1"/>
        <v>44861</v>
      </c>
      <c r="AK24">
        <f>NETWORKDAYS(AF24,AF24,koszyki!$M$20:$M$89)</f>
        <v>0</v>
      </c>
      <c r="AL24">
        <f>NETWORKDAYS(AG24,AG24,koszyki!$M$20:$M$89)</f>
        <v>0</v>
      </c>
      <c r="AM24">
        <f>NETWORKDAYS(AH24,AH24,koszyki!$M$20:$M$89)</f>
        <v>1</v>
      </c>
      <c r="AN24">
        <f>NETWORKDAYS(AI24,AI24,koszyki!$M$20:$M$89)</f>
        <v>1</v>
      </c>
      <c r="AP24">
        <f t="shared" si="7"/>
        <v>0</v>
      </c>
      <c r="AQ24">
        <f t="shared" si="8"/>
        <v>0</v>
      </c>
      <c r="AR24">
        <f t="shared" si="9"/>
        <v>1</v>
      </c>
      <c r="AS24">
        <f t="shared" si="10"/>
        <v>2</v>
      </c>
      <c r="AU24">
        <f t="shared" si="11"/>
        <v>2</v>
      </c>
      <c r="AX24" s="1">
        <f t="shared" si="12"/>
        <v>44858</v>
      </c>
      <c r="AY24" s="1">
        <f t="shared" si="13"/>
        <v>44859</v>
      </c>
      <c r="AZ24" s="1">
        <f t="shared" si="13"/>
        <v>44860</v>
      </c>
      <c r="BA24" s="1">
        <f t="shared" si="14"/>
        <v>44861</v>
      </c>
      <c r="BC24">
        <f>NETWORKDAYS(AX24,AX24,koszyki!$M$20:$M$89)</f>
        <v>1</v>
      </c>
      <c r="BD24">
        <f>NETWORKDAYS(AY24,AY24,koszyki!$M$20:$M$89)</f>
        <v>1</v>
      </c>
      <c r="BE24">
        <f>NETWORKDAYS(AZ24,AZ24,koszyki!$M$20:$M$89)</f>
        <v>1</v>
      </c>
      <c r="BF24">
        <f>NETWORKDAYS(BA24,BA24,koszyki!$M$20:$M$89)</f>
        <v>1</v>
      </c>
      <c r="BH24">
        <f t="shared" si="15"/>
        <v>1</v>
      </c>
      <c r="BI24">
        <f t="shared" si="16"/>
        <v>2</v>
      </c>
      <c r="BJ24">
        <f t="shared" si="17"/>
        <v>3</v>
      </c>
      <c r="BK24">
        <f t="shared" si="18"/>
        <v>4</v>
      </c>
      <c r="BM24">
        <f t="shared" si="19"/>
        <v>0</v>
      </c>
    </row>
    <row r="25" spans="1:65">
      <c r="A25" s="1">
        <v>44865</v>
      </c>
      <c r="B25" s="1">
        <v>44865</v>
      </c>
      <c r="C25">
        <f t="shared" si="2"/>
        <v>24</v>
      </c>
      <c r="D25" s="21">
        <f>'Kalkulator Depozytów'!M30</f>
        <v>0</v>
      </c>
      <c r="E25" s="21">
        <f>'Kalkulator Depozytów'!N30</f>
        <v>0</v>
      </c>
      <c r="F25" s="21">
        <f>'Kalkulator Depozytów'!O30</f>
        <v>0</v>
      </c>
      <c r="G25" s="21">
        <f>'Kalkulator Depozytów'!P30</f>
        <v>0</v>
      </c>
      <c r="H25" s="21">
        <f>'Kalkulator Depozytów'!Q30</f>
        <v>0</v>
      </c>
      <c r="I25" s="37" t="e">
        <f ca="1">ROUND(IF(OR(AND(K25&gt;0,L25="PEAK5"),AND(K25&gt;0,L25="BASE5")),O25,IF(K25&gt;0,IF(OR(L25="BASE"),AVERAGE(INDIRECT("krzywa!C"&amp;MATCH(A25-$A$2,krzywa!A:A,0)&amp;":C"&amp;MATCH(B25-$A$2,krzywa!A:A,0),TRUE)),IF(OR(L25="OFFPEAK"),AVERAGE(INDIRECT("krzywa!D"&amp;MATCH(A25-$A$2,krzywa!A:A,0)&amp;":D"&amp;MATCH(B25-$A$2,krzywa!A:A,0))))))),4)</f>
        <v>#N/A</v>
      </c>
      <c r="K25">
        <f t="shared" si="3"/>
        <v>44865</v>
      </c>
      <c r="L25" t="s">
        <v>46</v>
      </c>
      <c r="M25">
        <f>NETWORKDAYS(A25,B25,koszyki!$M$20:$M$874)</f>
        <v>1</v>
      </c>
      <c r="N25">
        <f>B25-A25+1- NETWORKDAYS(A25,B25,koszyki!$M$20:$M$874)</f>
        <v>0</v>
      </c>
      <c r="O25" s="36" t="e">
        <f ca="1">ROUND(IF((B25-A25+1)&gt;2,IF(C25=75,AVERAGE(INDIRECT("krzywa!B"&amp;MATCH(K25-6,krzywa!A:A,0)&amp;":B"&amp;MATCH(K25-2,krzywa!A:A,0))),AVERAGE(INDIRECT("krzywa!B"&amp;MATCH(A25-$A$2+BM25,krzywa!A:A,0)&amp;":B"&amp;MATCH(B25-$A$2-AU25,krzywa!A:A,0)))),INDIRECT("krzywa!B"&amp;MATCH(K25,krzywa!A:A,0))),4)</f>
        <v>#N/A</v>
      </c>
      <c r="P25">
        <f t="shared" si="4"/>
        <v>0</v>
      </c>
      <c r="Q25" s="49" t="e">
        <f ca="1">-C25*ABS(D25-F25)*H25*I25*'Kalkulator Depozytów'!$F$14+'kompensacja międzyproduktowa'!X25</f>
        <v>#N/A</v>
      </c>
      <c r="U25">
        <f t="shared" si="5"/>
        <v>-1523</v>
      </c>
      <c r="V25">
        <f t="shared" si="0"/>
        <v>-1887</v>
      </c>
      <c r="X25">
        <v>18</v>
      </c>
      <c r="Y25" s="1">
        <v>44500</v>
      </c>
      <c r="Z25">
        <v>1</v>
      </c>
      <c r="AF25" s="1">
        <f t="shared" si="6"/>
        <v>44865</v>
      </c>
      <c r="AG25" s="1">
        <f t="shared" si="1"/>
        <v>44864</v>
      </c>
      <c r="AH25" s="1">
        <f t="shared" si="1"/>
        <v>44863</v>
      </c>
      <c r="AI25" s="1">
        <f t="shared" si="1"/>
        <v>44862</v>
      </c>
      <c r="AK25">
        <f>NETWORKDAYS(AF25,AF25,koszyki!$M$20:$M$89)</f>
        <v>1</v>
      </c>
      <c r="AL25">
        <f>NETWORKDAYS(AG25,AG25,koszyki!$M$20:$M$89)</f>
        <v>0</v>
      </c>
      <c r="AM25">
        <f>NETWORKDAYS(AH25,AH25,koszyki!$M$20:$M$89)</f>
        <v>0</v>
      </c>
      <c r="AN25">
        <f>NETWORKDAYS(AI25,AI25,koszyki!$M$20:$M$89)</f>
        <v>1</v>
      </c>
      <c r="AP25">
        <f t="shared" si="7"/>
        <v>1</v>
      </c>
      <c r="AQ25">
        <f t="shared" si="8"/>
        <v>1</v>
      </c>
      <c r="AR25">
        <f t="shared" si="9"/>
        <v>1</v>
      </c>
      <c r="AS25">
        <f t="shared" si="10"/>
        <v>2</v>
      </c>
      <c r="AU25">
        <f t="shared" si="11"/>
        <v>0</v>
      </c>
      <c r="AX25" s="1">
        <f t="shared" si="12"/>
        <v>44865</v>
      </c>
      <c r="AY25" s="1">
        <f t="shared" si="13"/>
        <v>44866</v>
      </c>
      <c r="AZ25" s="1">
        <f t="shared" si="13"/>
        <v>44867</v>
      </c>
      <c r="BA25" s="1">
        <f t="shared" si="14"/>
        <v>44868</v>
      </c>
      <c r="BC25">
        <f>NETWORKDAYS(AX25,AX25,koszyki!$M$20:$M$89)</f>
        <v>1</v>
      </c>
      <c r="BD25">
        <f>NETWORKDAYS(AY25,AY25,koszyki!$M$20:$M$89)</f>
        <v>1</v>
      </c>
      <c r="BE25">
        <f>NETWORKDAYS(AZ25,AZ25,koszyki!$M$20:$M$89)</f>
        <v>1</v>
      </c>
      <c r="BF25">
        <f>NETWORKDAYS(BA25,BA25,koszyki!$M$20:$M$89)</f>
        <v>1</v>
      </c>
      <c r="BH25">
        <f t="shared" si="15"/>
        <v>1</v>
      </c>
      <c r="BI25">
        <f t="shared" si="16"/>
        <v>2</v>
      </c>
      <c r="BJ25">
        <f t="shared" si="17"/>
        <v>3</v>
      </c>
      <c r="BK25">
        <f t="shared" si="18"/>
        <v>4</v>
      </c>
      <c r="BM25">
        <f t="shared" si="19"/>
        <v>0</v>
      </c>
    </row>
    <row r="26" spans="1:65">
      <c r="A26" s="1">
        <v>44866</v>
      </c>
      <c r="B26" s="1">
        <v>44871</v>
      </c>
      <c r="C26">
        <f t="shared" si="2"/>
        <v>144</v>
      </c>
      <c r="D26" s="21">
        <f>'Kalkulator Depozytów'!M31</f>
        <v>0</v>
      </c>
      <c r="E26" s="21">
        <f>'Kalkulator Depozytów'!N31</f>
        <v>0</v>
      </c>
      <c r="F26" s="21">
        <f>'Kalkulator Depozytów'!O31</f>
        <v>0</v>
      </c>
      <c r="G26" s="21">
        <f>'Kalkulator Depozytów'!P31</f>
        <v>0</v>
      </c>
      <c r="H26" s="21">
        <f>'Kalkulator Depozytów'!Q31</f>
        <v>0</v>
      </c>
      <c r="I26" s="37" t="e">
        <f ca="1">ROUND(IF(OR(AND(K26&gt;0,L26="PEAK5"),AND(K26&gt;0,L26="BASE5")),O26,IF(K26&gt;0,IF(OR(L26="BASE"),AVERAGE(INDIRECT("krzywa!C"&amp;MATCH(A26-$A$2,krzywa!A:A,0)&amp;":C"&amp;MATCH(B26-$A$2,krzywa!A:A,0),TRUE)),IF(OR(L26="OFFPEAK"),AVERAGE(INDIRECT("krzywa!D"&amp;MATCH(A26-$A$2,krzywa!A:A,0)&amp;":D"&amp;MATCH(B26-$A$2,krzywa!A:A,0))))))),4)</f>
        <v>#N/A</v>
      </c>
      <c r="K26">
        <f t="shared" si="3"/>
        <v>44871</v>
      </c>
      <c r="L26" t="s">
        <v>46</v>
      </c>
      <c r="M26">
        <f>NETWORKDAYS(A26,B26,koszyki!$M$20:$M$874)</f>
        <v>3</v>
      </c>
      <c r="N26">
        <f>B26-A26+1- NETWORKDAYS(A26,B26,koszyki!$M$20:$M$874)</f>
        <v>3</v>
      </c>
      <c r="O26" s="36" t="e">
        <f ca="1">ROUND(IF((B26-A26+1)&gt;2,IF(C26=75,AVERAGE(INDIRECT("krzywa!B"&amp;MATCH(K26-6,krzywa!A:A,0)&amp;":B"&amp;MATCH(K26-2,krzywa!A:A,0))),AVERAGE(INDIRECT("krzywa!B"&amp;MATCH(A26-$A$2+BM26,krzywa!A:A,0)&amp;":B"&amp;MATCH(B26-$A$2-AU26,krzywa!A:A,0)))),INDIRECT("krzywa!B"&amp;MATCH(K26,krzywa!A:A,0))),4)</f>
        <v>#N/A</v>
      </c>
      <c r="P26">
        <f t="shared" si="4"/>
        <v>0</v>
      </c>
      <c r="Q26" s="49" t="e">
        <f ca="1">-C26*ABS(D26-F26)*H26*I26*'Kalkulator Depozytów'!$F$14+'kompensacja międzyproduktowa'!X26</f>
        <v>#N/A</v>
      </c>
      <c r="Y26" s="57"/>
      <c r="AF26" s="1">
        <f t="shared" si="6"/>
        <v>44871</v>
      </c>
      <c r="AG26" s="1">
        <f t="shared" si="1"/>
        <v>44870</v>
      </c>
      <c r="AH26" s="1">
        <f t="shared" si="1"/>
        <v>44869</v>
      </c>
      <c r="AI26" s="1">
        <f t="shared" si="1"/>
        <v>44868</v>
      </c>
      <c r="AK26">
        <f>NETWORKDAYS(AF26,AF26,koszyki!$M$20:$M$89)</f>
        <v>0</v>
      </c>
      <c r="AL26">
        <f>NETWORKDAYS(AG26,AG26,koszyki!$M$20:$M$89)</f>
        <v>0</v>
      </c>
      <c r="AM26">
        <f>NETWORKDAYS(AH26,AH26,koszyki!$M$20:$M$89)</f>
        <v>1</v>
      </c>
      <c r="AN26">
        <f>NETWORKDAYS(AI26,AI26,koszyki!$M$20:$M$89)</f>
        <v>1</v>
      </c>
      <c r="AP26">
        <f t="shared" si="7"/>
        <v>0</v>
      </c>
      <c r="AQ26">
        <f t="shared" si="8"/>
        <v>0</v>
      </c>
      <c r="AR26">
        <f t="shared" si="9"/>
        <v>1</v>
      </c>
      <c r="AS26">
        <f t="shared" si="10"/>
        <v>2</v>
      </c>
      <c r="AU26">
        <f t="shared" si="11"/>
        <v>2</v>
      </c>
      <c r="AX26" s="1">
        <f t="shared" si="12"/>
        <v>44866</v>
      </c>
      <c r="AY26" s="1">
        <f t="shared" si="13"/>
        <v>44867</v>
      </c>
      <c r="AZ26" s="1">
        <f t="shared" si="13"/>
        <v>44868</v>
      </c>
      <c r="BA26" s="1">
        <f t="shared" si="14"/>
        <v>44869</v>
      </c>
      <c r="BC26">
        <f>NETWORKDAYS(AX26,AX26,koszyki!$M$20:$M$89)</f>
        <v>1</v>
      </c>
      <c r="BD26">
        <f>NETWORKDAYS(AY26,AY26,koszyki!$M$20:$M$89)</f>
        <v>1</v>
      </c>
      <c r="BE26">
        <f>NETWORKDAYS(AZ26,AZ26,koszyki!$M$20:$M$89)</f>
        <v>1</v>
      </c>
      <c r="BF26">
        <f>NETWORKDAYS(BA26,BA26,koszyki!$M$20:$M$89)</f>
        <v>1</v>
      </c>
      <c r="BH26">
        <f t="shared" si="15"/>
        <v>1</v>
      </c>
      <c r="BI26">
        <f t="shared" si="16"/>
        <v>2</v>
      </c>
      <c r="BJ26">
        <f t="shared" si="17"/>
        <v>3</v>
      </c>
      <c r="BK26">
        <f t="shared" si="18"/>
        <v>4</v>
      </c>
      <c r="BM26">
        <f t="shared" si="19"/>
        <v>0</v>
      </c>
    </row>
    <row r="27" spans="1:65">
      <c r="A27" s="1">
        <v>44872</v>
      </c>
      <c r="B27" s="1">
        <v>44895</v>
      </c>
      <c r="C27">
        <f t="shared" si="2"/>
        <v>576</v>
      </c>
      <c r="D27" s="21">
        <f>'Kalkulator Depozytów'!M32</f>
        <v>0</v>
      </c>
      <c r="E27" s="21">
        <f>'Kalkulator Depozytów'!N32</f>
        <v>0</v>
      </c>
      <c r="F27" s="21">
        <f>'Kalkulator Depozytów'!O32</f>
        <v>0</v>
      </c>
      <c r="G27" s="21">
        <f>'Kalkulator Depozytów'!P32</f>
        <v>0</v>
      </c>
      <c r="H27" s="21">
        <f>'Kalkulator Depozytów'!Q32</f>
        <v>0</v>
      </c>
      <c r="I27" s="37" t="e">
        <f ca="1">ROUND(IF(OR(AND(K27&gt;0,L27="PEAK5"),AND(K27&gt;0,L27="BASE5")),O27,IF(K27&gt;0,IF(OR(L27="BASE"),AVERAGE(INDIRECT("krzywa!C"&amp;MATCH(A27-$A$2,krzywa!A:A,0)&amp;":C"&amp;MATCH(B27-$A$2,krzywa!A:A,0),TRUE)),IF(OR(L27="OFFPEAK"),AVERAGE(INDIRECT("krzywa!D"&amp;MATCH(A27-$A$2,krzywa!A:A,0)&amp;":D"&amp;MATCH(B27-$A$2,krzywa!A:A,0))))))),4)</f>
        <v>#N/A</v>
      </c>
      <c r="K27">
        <f t="shared" si="3"/>
        <v>44895</v>
      </c>
      <c r="L27" t="s">
        <v>46</v>
      </c>
      <c r="M27">
        <f>NETWORKDAYS(A27,B27,koszyki!$M$20:$M$874)</f>
        <v>17</v>
      </c>
      <c r="N27">
        <f>B27-A27+1- NETWORKDAYS(A27,B27,koszyki!$M$20:$M$874)</f>
        <v>7</v>
      </c>
      <c r="O27" s="36" t="e">
        <f ca="1">ROUND(IF((B27-A27+1)&gt;2,IF(C27=75,AVERAGE(INDIRECT("krzywa!B"&amp;MATCH(K27-6,krzywa!A:A,0)&amp;":B"&amp;MATCH(K27-2,krzywa!A:A,0))),AVERAGE(INDIRECT("krzywa!B"&amp;MATCH(A27-$A$2+BM27,krzywa!A:A,0)&amp;":B"&amp;MATCH(B27-$A$2-AU27,krzywa!A:A,0)))),INDIRECT("krzywa!B"&amp;MATCH(K27,krzywa!A:A,0))),4)</f>
        <v>#N/A</v>
      </c>
      <c r="P27">
        <f t="shared" si="4"/>
        <v>0</v>
      </c>
      <c r="Q27" s="49" t="e">
        <f ca="1">-C27*ABS(D27-F27)*H27*I27*'Kalkulator Depozytów'!$F$14+'kompensacja międzyproduktowa'!X27</f>
        <v>#N/A</v>
      </c>
      <c r="Y27" s="57"/>
      <c r="AF27" s="1">
        <f t="shared" si="6"/>
        <v>44895</v>
      </c>
      <c r="AG27" s="1">
        <f t="shared" si="1"/>
        <v>44894</v>
      </c>
      <c r="AH27" s="1">
        <f t="shared" si="1"/>
        <v>44893</v>
      </c>
      <c r="AI27" s="1">
        <f t="shared" si="1"/>
        <v>44892</v>
      </c>
      <c r="AK27">
        <f>NETWORKDAYS(AF27,AF27,koszyki!$M$20:$M$89)</f>
        <v>1</v>
      </c>
      <c r="AL27">
        <f>NETWORKDAYS(AG27,AG27,koszyki!$M$20:$M$89)</f>
        <v>1</v>
      </c>
      <c r="AM27">
        <f>NETWORKDAYS(AH27,AH27,koszyki!$M$20:$M$89)</f>
        <v>1</v>
      </c>
      <c r="AN27">
        <f>NETWORKDAYS(AI27,AI27,koszyki!$M$20:$M$89)</f>
        <v>0</v>
      </c>
      <c r="AP27">
        <f t="shared" si="7"/>
        <v>1</v>
      </c>
      <c r="AQ27">
        <f t="shared" si="8"/>
        <v>2</v>
      </c>
      <c r="AR27">
        <f t="shared" si="9"/>
        <v>3</v>
      </c>
      <c r="AS27">
        <f t="shared" si="10"/>
        <v>3</v>
      </c>
      <c r="AU27">
        <f t="shared" si="11"/>
        <v>0</v>
      </c>
      <c r="AX27" s="1">
        <f t="shared" si="12"/>
        <v>44872</v>
      </c>
      <c r="AY27" s="1">
        <f t="shared" si="13"/>
        <v>44873</v>
      </c>
      <c r="AZ27" s="1">
        <f t="shared" si="13"/>
        <v>44874</v>
      </c>
      <c r="BA27" s="1">
        <f t="shared" si="14"/>
        <v>44875</v>
      </c>
      <c r="BC27">
        <f>NETWORKDAYS(AX27,AX27,koszyki!$M$20:$M$89)</f>
        <v>1</v>
      </c>
      <c r="BD27">
        <f>NETWORKDAYS(AY27,AY27,koszyki!$M$20:$M$89)</f>
        <v>1</v>
      </c>
      <c r="BE27">
        <f>NETWORKDAYS(AZ27,AZ27,koszyki!$M$20:$M$89)</f>
        <v>1</v>
      </c>
      <c r="BF27">
        <f>NETWORKDAYS(BA27,BA27,koszyki!$M$20:$M$89)</f>
        <v>1</v>
      </c>
      <c r="BH27">
        <f t="shared" si="15"/>
        <v>1</v>
      </c>
      <c r="BI27">
        <f t="shared" si="16"/>
        <v>2</v>
      </c>
      <c r="BJ27">
        <f t="shared" si="17"/>
        <v>3</v>
      </c>
      <c r="BK27">
        <f t="shared" si="18"/>
        <v>4</v>
      </c>
      <c r="BM27">
        <f t="shared" si="19"/>
        <v>0</v>
      </c>
    </row>
    <row r="28" spans="1:65">
      <c r="A28" s="1">
        <v>44896</v>
      </c>
      <c r="B28" s="1">
        <v>44926</v>
      </c>
      <c r="C28">
        <f t="shared" si="2"/>
        <v>744</v>
      </c>
      <c r="D28" s="21">
        <f>'Kalkulator Depozytów'!M33</f>
        <v>0</v>
      </c>
      <c r="E28" s="21">
        <f>'Kalkulator Depozytów'!N33</f>
        <v>0</v>
      </c>
      <c r="F28" s="21">
        <f>'Kalkulator Depozytów'!O33</f>
        <v>0</v>
      </c>
      <c r="G28" s="21">
        <f>'Kalkulator Depozytów'!P33</f>
        <v>0</v>
      </c>
      <c r="H28" s="21">
        <f>'Kalkulator Depozytów'!Q33</f>
        <v>0</v>
      </c>
      <c r="I28" s="37" t="e">
        <f ca="1">ROUND(IF(OR(AND(K28&gt;0,L28="PEAK5"),AND(K28&gt;0,L28="BASE5")),O28,IF(K28&gt;0,IF(OR(L28="BASE"),AVERAGE(INDIRECT("krzywa!C"&amp;MATCH(A28-$A$2,krzywa!A:A,0)&amp;":C"&amp;MATCH(B28-$A$2,krzywa!A:A,0),TRUE)),IF(OR(L28="OFFPEAK"),AVERAGE(INDIRECT("krzywa!D"&amp;MATCH(A28-$A$2,krzywa!A:A,0)&amp;":D"&amp;MATCH(B28-$A$2,krzywa!A:A,0))))))),4)</f>
        <v>#N/A</v>
      </c>
      <c r="K28">
        <f t="shared" si="3"/>
        <v>44926</v>
      </c>
      <c r="L28" t="s">
        <v>46</v>
      </c>
      <c r="M28">
        <f>NETWORKDAYS(A28,B28,koszyki!$M$20:$M$874)</f>
        <v>21</v>
      </c>
      <c r="N28">
        <f>B28-A28+1- NETWORKDAYS(A28,B28,koszyki!$M$20:$M$874)</f>
        <v>10</v>
      </c>
      <c r="O28" s="36" t="e">
        <f ca="1">ROUND(IF((B28-A28+1)&gt;2,IF(C28=75,AVERAGE(INDIRECT("krzywa!B"&amp;MATCH(K28-6,krzywa!A:A,0)&amp;":B"&amp;MATCH(K28-2,krzywa!A:A,0))),AVERAGE(INDIRECT("krzywa!B"&amp;MATCH(A28-$A$2+BM28,krzywa!A:A,0)&amp;":B"&amp;MATCH(B28-$A$2-AU28,krzywa!A:A,0)))),INDIRECT("krzywa!B"&amp;MATCH(K28,krzywa!A:A,0))),4)</f>
        <v>#N/A</v>
      </c>
      <c r="P28">
        <f t="shared" si="4"/>
        <v>0</v>
      </c>
      <c r="Q28" s="49" t="e">
        <f ca="1">-C28*ABS(D28-F28)*H28*I28*'Kalkulator Depozytów'!$F$14+'kompensacja międzyproduktowa'!X28</f>
        <v>#N/A</v>
      </c>
      <c r="Y28" s="57"/>
      <c r="AF28" s="1">
        <f t="shared" si="6"/>
        <v>44926</v>
      </c>
      <c r="AG28" s="1">
        <f t="shared" ref="AG28:AI47" si="20">AF28-1</f>
        <v>44925</v>
      </c>
      <c r="AH28" s="1">
        <f t="shared" si="20"/>
        <v>44924</v>
      </c>
      <c r="AI28" s="1">
        <f t="shared" si="20"/>
        <v>44923</v>
      </c>
      <c r="AK28">
        <f>NETWORKDAYS(AF28,AF28,koszyki!$M$20:$M$89)</f>
        <v>0</v>
      </c>
      <c r="AL28">
        <f>NETWORKDAYS(AG28,AG28,koszyki!$M$20:$M$89)</f>
        <v>1</v>
      </c>
      <c r="AM28">
        <f>NETWORKDAYS(AH28,AH28,koszyki!$M$20:$M$89)</f>
        <v>1</v>
      </c>
      <c r="AN28">
        <f>NETWORKDAYS(AI28,AI28,koszyki!$M$20:$M$89)</f>
        <v>1</v>
      </c>
      <c r="AP28">
        <f t="shared" si="7"/>
        <v>0</v>
      </c>
      <c r="AQ28">
        <f t="shared" si="8"/>
        <v>1</v>
      </c>
      <c r="AR28">
        <f t="shared" si="9"/>
        <v>2</v>
      </c>
      <c r="AS28">
        <f t="shared" si="10"/>
        <v>3</v>
      </c>
      <c r="AU28">
        <f t="shared" si="11"/>
        <v>1</v>
      </c>
      <c r="AX28" s="1">
        <f t="shared" si="12"/>
        <v>44896</v>
      </c>
      <c r="AY28" s="1">
        <f t="shared" si="13"/>
        <v>44897</v>
      </c>
      <c r="AZ28" s="1">
        <f t="shared" si="13"/>
        <v>44898</v>
      </c>
      <c r="BA28" s="1">
        <f t="shared" si="14"/>
        <v>44899</v>
      </c>
      <c r="BC28">
        <f>NETWORKDAYS(AX28,AX28,koszyki!$M$20:$M$89)</f>
        <v>1</v>
      </c>
      <c r="BD28">
        <f>NETWORKDAYS(AY28,AY28,koszyki!$M$20:$M$89)</f>
        <v>1</v>
      </c>
      <c r="BE28">
        <f>NETWORKDAYS(AZ28,AZ28,koszyki!$M$20:$M$89)</f>
        <v>0</v>
      </c>
      <c r="BF28">
        <f>NETWORKDAYS(BA28,BA28,koszyki!$M$20:$M$89)</f>
        <v>0</v>
      </c>
      <c r="BH28">
        <f t="shared" si="15"/>
        <v>1</v>
      </c>
      <c r="BI28">
        <f t="shared" si="16"/>
        <v>2</v>
      </c>
      <c r="BJ28">
        <f t="shared" si="17"/>
        <v>2</v>
      </c>
      <c r="BK28">
        <f t="shared" si="18"/>
        <v>2</v>
      </c>
      <c r="BM28">
        <f t="shared" si="19"/>
        <v>0</v>
      </c>
    </row>
    <row r="29" spans="1:65">
      <c r="A29" s="1">
        <v>44927</v>
      </c>
      <c r="B29" s="1">
        <v>44957</v>
      </c>
      <c r="C29">
        <f t="shared" si="2"/>
        <v>744</v>
      </c>
      <c r="D29" s="21">
        <f>'Kalkulator Depozytów'!M34</f>
        <v>0</v>
      </c>
      <c r="E29" s="21">
        <f>'Kalkulator Depozytów'!N34</f>
        <v>0</v>
      </c>
      <c r="F29" s="21">
        <f>'Kalkulator Depozytów'!O34</f>
        <v>0</v>
      </c>
      <c r="G29" s="21">
        <f>'Kalkulator Depozytów'!P34</f>
        <v>0</v>
      </c>
      <c r="H29" s="21">
        <f>'Kalkulator Depozytów'!Q34</f>
        <v>0</v>
      </c>
      <c r="I29" s="37" t="e">
        <f ca="1">ROUND(IF(OR(AND(K29&gt;0,L29="PEAK5"),AND(K29&gt;0,L29="BASE5")),O29,IF(K29&gt;0,IF(OR(L29="BASE"),AVERAGE(INDIRECT("krzywa!C"&amp;MATCH(A29-$A$2,krzywa!A:A,0)&amp;":C"&amp;MATCH(B29-$A$2,krzywa!A:A,0),TRUE)),IF(OR(L29="OFFPEAK"),AVERAGE(INDIRECT("krzywa!D"&amp;MATCH(A29-$A$2,krzywa!A:A,0)&amp;":D"&amp;MATCH(B29-$A$2,krzywa!A:A,0))))))),4)</f>
        <v>#N/A</v>
      </c>
      <c r="K29">
        <f t="shared" si="3"/>
        <v>44957</v>
      </c>
      <c r="L29" t="s">
        <v>46</v>
      </c>
      <c r="M29">
        <f>NETWORKDAYS(A29,B29,koszyki!$M$20:$M$874)</f>
        <v>21</v>
      </c>
      <c r="N29">
        <f>B29-A29+1- NETWORKDAYS(A29,B29,koszyki!$M$20:$M$874)</f>
        <v>10</v>
      </c>
      <c r="O29" s="36" t="e">
        <f ca="1">ROUND(IF((B29-A29+1)&gt;2,IF(C29=75,AVERAGE(INDIRECT("krzywa!B"&amp;MATCH(K29-6,krzywa!A:A,0)&amp;":B"&amp;MATCH(K29-2,krzywa!A:A,0))),AVERAGE(INDIRECT("krzywa!B"&amp;MATCH(A29-$A$2+BM29,krzywa!A:A,0)&amp;":B"&amp;MATCH(B29-$A$2-AU29,krzywa!A:A,0)))),INDIRECT("krzywa!B"&amp;MATCH(K29,krzywa!A:A,0))),4)</f>
        <v>#N/A</v>
      </c>
      <c r="P29">
        <f t="shared" si="4"/>
        <v>0</v>
      </c>
      <c r="Q29" s="49" t="e">
        <f ca="1">-C29*ABS(D29-F29)*H29*I29*'Kalkulator Depozytów'!$F$14+'kompensacja międzyproduktowa'!X29</f>
        <v>#N/A</v>
      </c>
      <c r="Y29" s="57"/>
      <c r="AF29" s="1">
        <f t="shared" si="6"/>
        <v>44957</v>
      </c>
      <c r="AG29" s="1">
        <f t="shared" si="20"/>
        <v>44956</v>
      </c>
      <c r="AH29" s="1">
        <f t="shared" si="20"/>
        <v>44955</v>
      </c>
      <c r="AI29" s="1">
        <f t="shared" si="20"/>
        <v>44954</v>
      </c>
      <c r="AK29">
        <f>NETWORKDAYS(AF29,AF29,koszyki!$M$20:$M$89)</f>
        <v>1</v>
      </c>
      <c r="AL29">
        <f>NETWORKDAYS(AG29,AG29,koszyki!$M$20:$M$89)</f>
        <v>1</v>
      </c>
      <c r="AM29">
        <f>NETWORKDAYS(AH29,AH29,koszyki!$M$20:$M$89)</f>
        <v>0</v>
      </c>
      <c r="AN29">
        <f>NETWORKDAYS(AI29,AI29,koszyki!$M$20:$M$89)</f>
        <v>0</v>
      </c>
      <c r="AP29">
        <f t="shared" si="7"/>
        <v>1</v>
      </c>
      <c r="AQ29">
        <f t="shared" si="8"/>
        <v>2</v>
      </c>
      <c r="AR29">
        <f t="shared" si="9"/>
        <v>2</v>
      </c>
      <c r="AS29">
        <f t="shared" si="10"/>
        <v>2</v>
      </c>
      <c r="AU29">
        <f t="shared" si="11"/>
        <v>0</v>
      </c>
      <c r="AX29" s="1">
        <f t="shared" si="12"/>
        <v>44927</v>
      </c>
      <c r="AY29" s="1">
        <f t="shared" si="13"/>
        <v>44928</v>
      </c>
      <c r="AZ29" s="1">
        <f t="shared" si="13"/>
        <v>44929</v>
      </c>
      <c r="BA29" s="1">
        <f t="shared" si="14"/>
        <v>44930</v>
      </c>
      <c r="BC29">
        <f>NETWORKDAYS(AX29,AX29,koszyki!$M$20:$M$89)</f>
        <v>0</v>
      </c>
      <c r="BD29">
        <f>NETWORKDAYS(AY29,AY29,koszyki!$M$20:$M$89)</f>
        <v>1</v>
      </c>
      <c r="BE29">
        <f>NETWORKDAYS(AZ29,AZ29,koszyki!$M$20:$M$89)</f>
        <v>1</v>
      </c>
      <c r="BF29">
        <f>NETWORKDAYS(BA29,BA29,koszyki!$M$20:$M$89)</f>
        <v>1</v>
      </c>
      <c r="BH29">
        <f t="shared" si="15"/>
        <v>0</v>
      </c>
      <c r="BI29">
        <f t="shared" si="16"/>
        <v>1</v>
      </c>
      <c r="BJ29">
        <f t="shared" si="17"/>
        <v>2</v>
      </c>
      <c r="BK29">
        <f t="shared" si="18"/>
        <v>3</v>
      </c>
      <c r="BM29">
        <f t="shared" si="19"/>
        <v>1</v>
      </c>
    </row>
    <row r="30" spans="1:65">
      <c r="A30" s="1">
        <v>44958</v>
      </c>
      <c r="B30" s="1">
        <v>44985</v>
      </c>
      <c r="C30">
        <f t="shared" si="2"/>
        <v>672</v>
      </c>
      <c r="D30" s="21">
        <f>'Kalkulator Depozytów'!M35</f>
        <v>0</v>
      </c>
      <c r="E30" s="21">
        <f>'Kalkulator Depozytów'!N35</f>
        <v>0</v>
      </c>
      <c r="F30" s="21">
        <f>'Kalkulator Depozytów'!O35</f>
        <v>0</v>
      </c>
      <c r="G30" s="21">
        <f>'Kalkulator Depozytów'!P35</f>
        <v>0</v>
      </c>
      <c r="H30" s="21">
        <f>'Kalkulator Depozytów'!Q35</f>
        <v>0</v>
      </c>
      <c r="I30" s="37" t="e">
        <f ca="1">ROUND(IF(OR(AND(K30&gt;0,L30="PEAK5"),AND(K30&gt;0,L30="BASE5")),O30,IF(K30&gt;0,IF(OR(L30="BASE"),AVERAGE(INDIRECT("krzywa!C"&amp;MATCH(A30-$A$2,krzywa!A:A,0)&amp;":C"&amp;MATCH(B30-$A$2,krzywa!A:A,0),TRUE)),IF(OR(L30="OFFPEAK"),AVERAGE(INDIRECT("krzywa!D"&amp;MATCH(A30-$A$2,krzywa!A:A,0)&amp;":D"&amp;MATCH(B30-$A$2,krzywa!A:A,0))))))),4)</f>
        <v>#N/A</v>
      </c>
      <c r="K30">
        <f t="shared" si="3"/>
        <v>44985</v>
      </c>
      <c r="L30" t="s">
        <v>46</v>
      </c>
      <c r="M30">
        <f>NETWORKDAYS(A30,B30,koszyki!$M$20:$M$874)</f>
        <v>20</v>
      </c>
      <c r="N30">
        <f>B30-A30+1- NETWORKDAYS(A30,B30,koszyki!$M$20:$M$874)</f>
        <v>8</v>
      </c>
      <c r="O30" s="36" t="e">
        <f ca="1">ROUND(IF((B30-A30+1)&gt;2,IF(C30=75,AVERAGE(INDIRECT("krzywa!B"&amp;MATCH(K30-6,krzywa!A:A,0)&amp;":B"&amp;MATCH(K30-2,krzywa!A:A,0))),AVERAGE(INDIRECT("krzywa!B"&amp;MATCH(A30-$A$2+BM30,krzywa!A:A,0)&amp;":B"&amp;MATCH(B30-$A$2-AU30,krzywa!A:A,0)))),INDIRECT("krzywa!B"&amp;MATCH(K30,krzywa!A:A,0))),4)</f>
        <v>#N/A</v>
      </c>
      <c r="P30">
        <f t="shared" si="4"/>
        <v>0</v>
      </c>
      <c r="Q30" s="49" t="e">
        <f ca="1">-C30*ABS(D30-F30)*H30*I30*'Kalkulator Depozytów'!$F$14+'kompensacja międzyproduktowa'!X30</f>
        <v>#N/A</v>
      </c>
      <c r="Y30" s="57"/>
      <c r="AF30" s="1">
        <f t="shared" si="6"/>
        <v>44985</v>
      </c>
      <c r="AG30" s="1">
        <f t="shared" si="20"/>
        <v>44984</v>
      </c>
      <c r="AH30" s="1">
        <f t="shared" si="20"/>
        <v>44983</v>
      </c>
      <c r="AI30" s="1">
        <f t="shared" si="20"/>
        <v>44982</v>
      </c>
      <c r="AK30">
        <f>NETWORKDAYS(AF30,AF30,koszyki!$M$20:$M$89)</f>
        <v>1</v>
      </c>
      <c r="AL30">
        <f>NETWORKDAYS(AG30,AG30,koszyki!$M$20:$M$89)</f>
        <v>1</v>
      </c>
      <c r="AM30">
        <f>NETWORKDAYS(AH30,AH30,koszyki!$M$20:$M$89)</f>
        <v>0</v>
      </c>
      <c r="AN30">
        <f>NETWORKDAYS(AI30,AI30,koszyki!$M$20:$M$89)</f>
        <v>0</v>
      </c>
      <c r="AP30">
        <f t="shared" si="7"/>
        <v>1</v>
      </c>
      <c r="AQ30">
        <f t="shared" si="8"/>
        <v>2</v>
      </c>
      <c r="AR30">
        <f t="shared" si="9"/>
        <v>2</v>
      </c>
      <c r="AS30">
        <f t="shared" si="10"/>
        <v>2</v>
      </c>
      <c r="AU30">
        <f t="shared" si="11"/>
        <v>0</v>
      </c>
      <c r="AX30" s="1">
        <f t="shared" si="12"/>
        <v>44958</v>
      </c>
      <c r="AY30" s="1">
        <f t="shared" si="13"/>
        <v>44959</v>
      </c>
      <c r="AZ30" s="1">
        <f t="shared" si="13"/>
        <v>44960</v>
      </c>
      <c r="BA30" s="1">
        <f t="shared" si="14"/>
        <v>44961</v>
      </c>
      <c r="BC30">
        <f>NETWORKDAYS(AX30,AX30,koszyki!$M$20:$M$89)</f>
        <v>1</v>
      </c>
      <c r="BD30">
        <f>NETWORKDAYS(AY30,AY30,koszyki!$M$20:$M$89)</f>
        <v>1</v>
      </c>
      <c r="BE30">
        <f>NETWORKDAYS(AZ30,AZ30,koszyki!$M$20:$M$89)</f>
        <v>1</v>
      </c>
      <c r="BF30">
        <f>NETWORKDAYS(BA30,BA30,koszyki!$M$20:$M$89)</f>
        <v>0</v>
      </c>
      <c r="BH30">
        <f t="shared" si="15"/>
        <v>1</v>
      </c>
      <c r="BI30">
        <f t="shared" si="16"/>
        <v>2</v>
      </c>
      <c r="BJ30">
        <f t="shared" si="17"/>
        <v>3</v>
      </c>
      <c r="BK30">
        <f t="shared" si="18"/>
        <v>3</v>
      </c>
      <c r="BM30">
        <f t="shared" si="19"/>
        <v>0</v>
      </c>
    </row>
    <row r="31" spans="1:65">
      <c r="A31" s="1">
        <v>44986</v>
      </c>
      <c r="B31" s="1">
        <v>45016</v>
      </c>
      <c r="C31">
        <f t="shared" si="2"/>
        <v>744</v>
      </c>
      <c r="D31" s="21">
        <f>'Kalkulator Depozytów'!M36</f>
        <v>0</v>
      </c>
      <c r="E31" s="21">
        <f>'Kalkulator Depozytów'!N36</f>
        <v>0</v>
      </c>
      <c r="F31" s="21">
        <f>'Kalkulator Depozytów'!O36</f>
        <v>0</v>
      </c>
      <c r="G31" s="21">
        <f>'Kalkulator Depozytów'!P36</f>
        <v>0</v>
      </c>
      <c r="H31" s="21">
        <f>'Kalkulator Depozytów'!Q36</f>
        <v>0</v>
      </c>
      <c r="I31" s="37" t="e">
        <f ca="1">ROUND(IF(OR(AND(K31&gt;0,L31="PEAK5"),AND(K31&gt;0,L31="BASE5")),O31,IF(K31&gt;0,IF(OR(L31="BASE"),AVERAGE(INDIRECT("krzywa!C"&amp;MATCH(A31-$A$2,krzywa!A:A,0)&amp;":C"&amp;MATCH(B31-$A$2,krzywa!A:A,0),TRUE)),IF(OR(L31="OFFPEAK"),AVERAGE(INDIRECT("krzywa!D"&amp;MATCH(A31-$A$2,krzywa!A:A,0)&amp;":D"&amp;MATCH(B31-$A$2,krzywa!A:A,0))))))),4)</f>
        <v>#N/A</v>
      </c>
      <c r="K31">
        <f t="shared" si="3"/>
        <v>45016</v>
      </c>
      <c r="L31" t="s">
        <v>46</v>
      </c>
      <c r="M31">
        <f>NETWORKDAYS(A31,B31,koszyki!$M$20:$M$874)</f>
        <v>23</v>
      </c>
      <c r="N31">
        <f>B31-A31+1- NETWORKDAYS(A31,B31,koszyki!$M$20:$M$874)</f>
        <v>8</v>
      </c>
      <c r="O31" s="36" t="e">
        <f ca="1">ROUND(IF((B31-A31+1)&gt;2,IF(C31=75,AVERAGE(INDIRECT("krzywa!B"&amp;MATCH(K31-6,krzywa!A:A,0)&amp;":B"&amp;MATCH(K31-2,krzywa!A:A,0))),AVERAGE(INDIRECT("krzywa!B"&amp;MATCH(A31-$A$2+BM31,krzywa!A:A,0)&amp;":B"&amp;MATCH(B31-$A$2-AU31,krzywa!A:A,0)))),INDIRECT("krzywa!B"&amp;MATCH(K31,krzywa!A:A,0))),4)</f>
        <v>#N/A</v>
      </c>
      <c r="P31">
        <f t="shared" si="4"/>
        <v>0</v>
      </c>
      <c r="Q31" s="49" t="e">
        <f ca="1">-C31*ABS(D31-F31)*H31*I31*'Kalkulator Depozytów'!$F$14+'kompensacja międzyproduktowa'!X31</f>
        <v>#N/A</v>
      </c>
      <c r="Y31" s="57"/>
      <c r="AF31" s="1">
        <f t="shared" si="6"/>
        <v>45016</v>
      </c>
      <c r="AG31" s="1">
        <f t="shared" si="20"/>
        <v>45015</v>
      </c>
      <c r="AH31" s="1">
        <f t="shared" si="20"/>
        <v>45014</v>
      </c>
      <c r="AI31" s="1">
        <f t="shared" si="20"/>
        <v>45013</v>
      </c>
      <c r="AK31">
        <f>NETWORKDAYS(AF31,AF31,koszyki!$M$20:$M$89)</f>
        <v>1</v>
      </c>
      <c r="AL31">
        <f>NETWORKDAYS(AG31,AG31,koszyki!$M$20:$M$89)</f>
        <v>1</v>
      </c>
      <c r="AM31">
        <f>NETWORKDAYS(AH31,AH31,koszyki!$M$20:$M$89)</f>
        <v>1</v>
      </c>
      <c r="AN31">
        <f>NETWORKDAYS(AI31,AI31,koszyki!$M$20:$M$89)</f>
        <v>1</v>
      </c>
      <c r="AP31">
        <f t="shared" si="7"/>
        <v>1</v>
      </c>
      <c r="AQ31">
        <f t="shared" si="8"/>
        <v>2</v>
      </c>
      <c r="AR31">
        <f t="shared" si="9"/>
        <v>3</v>
      </c>
      <c r="AS31">
        <f t="shared" si="10"/>
        <v>4</v>
      </c>
      <c r="AU31">
        <f t="shared" si="11"/>
        <v>0</v>
      </c>
      <c r="AX31" s="1">
        <f t="shared" si="12"/>
        <v>44986</v>
      </c>
      <c r="AY31" s="1">
        <f t="shared" si="13"/>
        <v>44987</v>
      </c>
      <c r="AZ31" s="1">
        <f t="shared" si="13"/>
        <v>44988</v>
      </c>
      <c r="BA31" s="1">
        <f t="shared" si="14"/>
        <v>44989</v>
      </c>
      <c r="BC31">
        <f>NETWORKDAYS(AX31,AX31,koszyki!$M$20:$M$89)</f>
        <v>1</v>
      </c>
      <c r="BD31">
        <f>NETWORKDAYS(AY31,AY31,koszyki!$M$20:$M$89)</f>
        <v>1</v>
      </c>
      <c r="BE31">
        <f>NETWORKDAYS(AZ31,AZ31,koszyki!$M$20:$M$89)</f>
        <v>1</v>
      </c>
      <c r="BF31">
        <f>NETWORKDAYS(BA31,BA31,koszyki!$M$20:$M$89)</f>
        <v>0</v>
      </c>
      <c r="BH31">
        <f t="shared" si="15"/>
        <v>1</v>
      </c>
      <c r="BI31">
        <f t="shared" si="16"/>
        <v>2</v>
      </c>
      <c r="BJ31">
        <f t="shared" si="17"/>
        <v>3</v>
      </c>
      <c r="BK31">
        <f t="shared" si="18"/>
        <v>3</v>
      </c>
      <c r="BM31">
        <f t="shared" si="19"/>
        <v>0</v>
      </c>
    </row>
    <row r="32" spans="1:65">
      <c r="A32" s="1">
        <v>45017</v>
      </c>
      <c r="B32" s="1">
        <v>45107</v>
      </c>
      <c r="C32">
        <f t="shared" si="2"/>
        <v>2184</v>
      </c>
      <c r="D32" s="21">
        <f>'Kalkulator Depozytów'!M37</f>
        <v>0</v>
      </c>
      <c r="E32" s="21">
        <f>'Kalkulator Depozytów'!N37</f>
        <v>0</v>
      </c>
      <c r="F32" s="21">
        <f>'Kalkulator Depozytów'!O37</f>
        <v>0</v>
      </c>
      <c r="G32" s="21">
        <f>'Kalkulator Depozytów'!P37</f>
        <v>0</v>
      </c>
      <c r="H32" s="21">
        <f>'Kalkulator Depozytów'!Q37</f>
        <v>0</v>
      </c>
      <c r="I32" s="37" t="e">
        <f ca="1">ROUND(IF(OR(AND(K32&gt;0,L32="PEAK5"),AND(K32&gt;0,L32="BASE5")),O32,IF(K32&gt;0,IF(OR(L32="BASE"),AVERAGE(INDIRECT("krzywa!C"&amp;MATCH(A32-$A$2,krzywa!A:A,0)&amp;":C"&amp;MATCH(B32-$A$2,krzywa!A:A,0),TRUE)),IF(OR(L32="OFFPEAK"),AVERAGE(INDIRECT("krzywa!D"&amp;MATCH(A32-$A$2,krzywa!A:A,0)&amp;":D"&amp;MATCH(B32-$A$2,krzywa!A:A,0))))))),4)</f>
        <v>#N/A</v>
      </c>
      <c r="K32">
        <f t="shared" si="3"/>
        <v>45107</v>
      </c>
      <c r="L32" t="s">
        <v>46</v>
      </c>
      <c r="M32">
        <f>NETWORKDAYS(A32,B32,koszyki!$M$20:$M$874)</f>
        <v>61</v>
      </c>
      <c r="N32">
        <f>B32-A32+1- NETWORKDAYS(A32,B32,koszyki!$M$20:$M$874)</f>
        <v>30</v>
      </c>
      <c r="O32" s="36" t="e">
        <f ca="1">ROUND(IF((B32-A32+1)&gt;2,IF(C32=75,AVERAGE(INDIRECT("krzywa!B"&amp;MATCH(K32-6,krzywa!A:A,0)&amp;":B"&amp;MATCH(K32-2,krzywa!A:A,0))),AVERAGE(INDIRECT("krzywa!B"&amp;MATCH(A32-$A$2+BM32,krzywa!A:A,0)&amp;":B"&amp;MATCH(B32-$A$2-AU32,krzywa!A:A,0)))),INDIRECT("krzywa!B"&amp;MATCH(K32,krzywa!A:A,0))),4)</f>
        <v>#N/A</v>
      </c>
      <c r="P32">
        <f t="shared" si="4"/>
        <v>0</v>
      </c>
      <c r="Q32" s="49" t="e">
        <f ca="1">-C32*ABS(D32-F32)*H32*I32*'Kalkulator Depozytów'!$F$14+'kompensacja międzyproduktowa'!X32</f>
        <v>#N/A</v>
      </c>
      <c r="Y32" s="57"/>
      <c r="AF32" s="1">
        <f t="shared" si="6"/>
        <v>45107</v>
      </c>
      <c r="AG32" s="1">
        <f t="shared" si="20"/>
        <v>45106</v>
      </c>
      <c r="AH32" s="1">
        <f t="shared" si="20"/>
        <v>45105</v>
      </c>
      <c r="AI32" s="1">
        <f t="shared" si="20"/>
        <v>45104</v>
      </c>
      <c r="AK32">
        <f>NETWORKDAYS(AF32,AF32,koszyki!$M$20:$M$89)</f>
        <v>1</v>
      </c>
      <c r="AL32">
        <f>NETWORKDAYS(AG32,AG32,koszyki!$M$20:$M$89)</f>
        <v>1</v>
      </c>
      <c r="AM32">
        <f>NETWORKDAYS(AH32,AH32,koszyki!$M$20:$M$89)</f>
        <v>1</v>
      </c>
      <c r="AN32">
        <f>NETWORKDAYS(AI32,AI32,koszyki!$M$20:$M$89)</f>
        <v>1</v>
      </c>
      <c r="AP32">
        <f t="shared" si="7"/>
        <v>1</v>
      </c>
      <c r="AQ32">
        <f t="shared" si="8"/>
        <v>2</v>
      </c>
      <c r="AR32">
        <f t="shared" si="9"/>
        <v>3</v>
      </c>
      <c r="AS32">
        <f t="shared" si="10"/>
        <v>4</v>
      </c>
      <c r="AU32">
        <f t="shared" si="11"/>
        <v>0</v>
      </c>
      <c r="AX32" s="1">
        <f t="shared" si="12"/>
        <v>45017</v>
      </c>
      <c r="AY32" s="1">
        <f t="shared" si="13"/>
        <v>45018</v>
      </c>
      <c r="AZ32" s="1">
        <f t="shared" si="13"/>
        <v>45019</v>
      </c>
      <c r="BA32" s="1">
        <f t="shared" si="14"/>
        <v>45020</v>
      </c>
      <c r="BC32">
        <f>NETWORKDAYS(AX32,AX32,koszyki!$M$20:$M$89)</f>
        <v>0</v>
      </c>
      <c r="BD32">
        <f>NETWORKDAYS(AY32,AY32,koszyki!$M$20:$M$89)</f>
        <v>0</v>
      </c>
      <c r="BE32">
        <f>NETWORKDAYS(AZ32,AZ32,koszyki!$M$20:$M$89)</f>
        <v>1</v>
      </c>
      <c r="BF32">
        <f>NETWORKDAYS(BA32,BA32,koszyki!$M$20:$M$89)</f>
        <v>1</v>
      </c>
      <c r="BH32">
        <f t="shared" si="15"/>
        <v>0</v>
      </c>
      <c r="BI32">
        <f t="shared" si="16"/>
        <v>0</v>
      </c>
      <c r="BJ32">
        <f t="shared" si="17"/>
        <v>1</v>
      </c>
      <c r="BK32">
        <f t="shared" si="18"/>
        <v>2</v>
      </c>
      <c r="BM32">
        <f t="shared" si="19"/>
        <v>2</v>
      </c>
    </row>
    <row r="33" spans="1:65">
      <c r="A33" s="1">
        <v>45108</v>
      </c>
      <c r="B33" s="1">
        <v>45199</v>
      </c>
      <c r="C33">
        <f t="shared" si="2"/>
        <v>2208</v>
      </c>
      <c r="D33" s="21">
        <f>'Kalkulator Depozytów'!M38</f>
        <v>0</v>
      </c>
      <c r="E33" s="21">
        <f>'Kalkulator Depozytów'!N38</f>
        <v>0</v>
      </c>
      <c r="F33" s="21">
        <f>'Kalkulator Depozytów'!O38</f>
        <v>0</v>
      </c>
      <c r="G33" s="21">
        <f>'Kalkulator Depozytów'!P38</f>
        <v>0</v>
      </c>
      <c r="H33" s="21">
        <f>'Kalkulator Depozytów'!Q38</f>
        <v>0</v>
      </c>
      <c r="I33" s="37" t="e">
        <f ca="1">ROUND(IF(OR(AND(K33&gt;0,L33="PEAK5"),AND(K33&gt;0,L33="BASE5")),O33,IF(K33&gt;0,IF(OR(L33="BASE"),AVERAGE(INDIRECT("krzywa!C"&amp;MATCH(A33-$A$2,krzywa!A:A,0)&amp;":C"&amp;MATCH(B33-$A$2,krzywa!A:A,0),TRUE)),IF(OR(L33="OFFPEAK"),AVERAGE(INDIRECT("krzywa!D"&amp;MATCH(A33-$A$2,krzywa!A:A,0)&amp;":D"&amp;MATCH(B33-$A$2,krzywa!A:A,0))))))),4)</f>
        <v>#N/A</v>
      </c>
      <c r="K33">
        <f t="shared" si="3"/>
        <v>45199</v>
      </c>
      <c r="L33" t="s">
        <v>46</v>
      </c>
      <c r="M33">
        <f>NETWORKDAYS(A33,B33,koszyki!$M$20:$M$874)</f>
        <v>64</v>
      </c>
      <c r="N33">
        <f>B33-A33+1- NETWORKDAYS(A33,B33,koszyki!$M$20:$M$874)</f>
        <v>28</v>
      </c>
      <c r="O33" s="36" t="e">
        <f ca="1">ROUND(IF((B33-A33+1)&gt;2,IF(C33=75,AVERAGE(INDIRECT("krzywa!B"&amp;MATCH(K33-6,krzywa!A:A,0)&amp;":B"&amp;MATCH(K33-2,krzywa!A:A,0))),AVERAGE(INDIRECT("krzywa!B"&amp;MATCH(A33-$A$2+BM33,krzywa!A:A,0)&amp;":B"&amp;MATCH(B33-$A$2-AU33,krzywa!A:A,0)))),INDIRECT("krzywa!B"&amp;MATCH(K33,krzywa!A:A,0))),4)</f>
        <v>#N/A</v>
      </c>
      <c r="P33">
        <f t="shared" si="4"/>
        <v>0</v>
      </c>
      <c r="Q33" s="49" t="e">
        <f ca="1">-C33*ABS(D33-F33)*H33*I33*'Kalkulator Depozytów'!$F$14+'kompensacja międzyproduktowa'!X33</f>
        <v>#N/A</v>
      </c>
      <c r="Y33" s="57"/>
      <c r="AF33" s="1">
        <f t="shared" si="6"/>
        <v>45199</v>
      </c>
      <c r="AG33" s="1">
        <f t="shared" si="20"/>
        <v>45198</v>
      </c>
      <c r="AH33" s="1">
        <f t="shared" si="20"/>
        <v>45197</v>
      </c>
      <c r="AI33" s="1">
        <f t="shared" si="20"/>
        <v>45196</v>
      </c>
      <c r="AK33">
        <f>NETWORKDAYS(AF33,AF33,koszyki!$M$20:$M$89)</f>
        <v>0</v>
      </c>
      <c r="AL33">
        <f>NETWORKDAYS(AG33,AG33,koszyki!$M$20:$M$89)</f>
        <v>1</v>
      </c>
      <c r="AM33">
        <f>NETWORKDAYS(AH33,AH33,koszyki!$M$20:$M$89)</f>
        <v>1</v>
      </c>
      <c r="AN33">
        <f>NETWORKDAYS(AI33,AI33,koszyki!$M$20:$M$89)</f>
        <v>1</v>
      </c>
      <c r="AP33">
        <f t="shared" si="7"/>
        <v>0</v>
      </c>
      <c r="AQ33">
        <f t="shared" si="8"/>
        <v>1</v>
      </c>
      <c r="AR33">
        <f t="shared" si="9"/>
        <v>2</v>
      </c>
      <c r="AS33">
        <f t="shared" si="10"/>
        <v>3</v>
      </c>
      <c r="AU33">
        <f t="shared" si="11"/>
        <v>1</v>
      </c>
      <c r="AX33" s="1">
        <f t="shared" si="12"/>
        <v>45108</v>
      </c>
      <c r="AY33" s="1">
        <f t="shared" si="13"/>
        <v>45109</v>
      </c>
      <c r="AZ33" s="1">
        <f t="shared" si="13"/>
        <v>45110</v>
      </c>
      <c r="BA33" s="1">
        <f t="shared" si="14"/>
        <v>45111</v>
      </c>
      <c r="BC33">
        <f>NETWORKDAYS(AX33,AX33,koszyki!$M$20:$M$89)</f>
        <v>0</v>
      </c>
      <c r="BD33">
        <f>NETWORKDAYS(AY33,AY33,koszyki!$M$20:$M$89)</f>
        <v>0</v>
      </c>
      <c r="BE33">
        <f>NETWORKDAYS(AZ33,AZ33,koszyki!$M$20:$M$89)</f>
        <v>1</v>
      </c>
      <c r="BF33">
        <f>NETWORKDAYS(BA33,BA33,koszyki!$M$20:$M$89)</f>
        <v>1</v>
      </c>
      <c r="BH33">
        <f t="shared" si="15"/>
        <v>0</v>
      </c>
      <c r="BI33">
        <f t="shared" si="16"/>
        <v>0</v>
      </c>
      <c r="BJ33">
        <f t="shared" si="17"/>
        <v>1</v>
      </c>
      <c r="BK33">
        <f t="shared" si="18"/>
        <v>2</v>
      </c>
      <c r="BM33">
        <f t="shared" si="19"/>
        <v>2</v>
      </c>
    </row>
    <row r="34" spans="1:65">
      <c r="A34" s="1">
        <v>45200</v>
      </c>
      <c r="B34" s="1">
        <v>45291</v>
      </c>
      <c r="C34">
        <f t="shared" si="2"/>
        <v>2208</v>
      </c>
      <c r="D34" s="21">
        <f>'Kalkulator Depozytów'!M39</f>
        <v>0</v>
      </c>
      <c r="E34" s="21">
        <f>'Kalkulator Depozytów'!N39</f>
        <v>0</v>
      </c>
      <c r="F34" s="21">
        <f>'Kalkulator Depozytów'!O39</f>
        <v>0</v>
      </c>
      <c r="G34" s="21">
        <f>'Kalkulator Depozytów'!P39</f>
        <v>0</v>
      </c>
      <c r="H34" s="21">
        <f>'Kalkulator Depozytów'!Q39</f>
        <v>0</v>
      </c>
      <c r="I34" s="37" t="e">
        <f ca="1">ROUND(IF(OR(AND(K34&gt;0,L34="PEAK5"),AND(K34&gt;0,L34="BASE5")),O34,IF(K34&gt;0,IF(OR(L34="BASE"),AVERAGE(INDIRECT("krzywa!C"&amp;MATCH(A34-$A$2,krzywa!A:A,0)&amp;":C"&amp;MATCH(B34-$A$2,krzywa!A:A,0),TRUE)),IF(OR(L34="OFFPEAK"),AVERAGE(INDIRECT("krzywa!D"&amp;MATCH(A34-$A$2,krzywa!A:A,0)&amp;":D"&amp;MATCH(B34-$A$2,krzywa!A:A,0))))))),4)</f>
        <v>#N/A</v>
      </c>
      <c r="K34">
        <f t="shared" si="3"/>
        <v>45291</v>
      </c>
      <c r="L34" t="s">
        <v>46</v>
      </c>
      <c r="M34">
        <f>NETWORKDAYS(A34,B34,koszyki!$M$20:$M$874)</f>
        <v>62</v>
      </c>
      <c r="N34">
        <f>B34-A34+1- NETWORKDAYS(A34,B34,koszyki!$M$20:$M$874)</f>
        <v>30</v>
      </c>
      <c r="O34" s="36" t="e">
        <f ca="1">ROUND(IF((B34-A34+1)&gt;2,IF(C34=75,AVERAGE(INDIRECT("krzywa!B"&amp;MATCH(K34-6,krzywa!A:A,0)&amp;":B"&amp;MATCH(K34-2,krzywa!A:A,0))),AVERAGE(INDIRECT("krzywa!B"&amp;MATCH(A34-$A$2+BM34,krzywa!A:A,0)&amp;":B"&amp;MATCH(B34-$A$2-AU34,krzywa!A:A,0)))),INDIRECT("krzywa!B"&amp;MATCH(K34,krzywa!A:A,0))),4)</f>
        <v>#N/A</v>
      </c>
      <c r="P34">
        <f t="shared" si="4"/>
        <v>0</v>
      </c>
      <c r="Q34" s="49" t="e">
        <f ca="1">-C34*ABS(D34-F34)*H34*I34*'Kalkulator Depozytów'!$F$14+'kompensacja międzyproduktowa'!X34</f>
        <v>#N/A</v>
      </c>
      <c r="Y34" s="57"/>
      <c r="AF34" s="1">
        <f t="shared" si="6"/>
        <v>45291</v>
      </c>
      <c r="AG34" s="1">
        <f t="shared" si="20"/>
        <v>45290</v>
      </c>
      <c r="AH34" s="1">
        <f t="shared" si="20"/>
        <v>45289</v>
      </c>
      <c r="AI34" s="1">
        <f t="shared" si="20"/>
        <v>45288</v>
      </c>
      <c r="AK34">
        <f>NETWORKDAYS(AF34,AF34,koszyki!$M$20:$M$89)</f>
        <v>0</v>
      </c>
      <c r="AL34">
        <f>NETWORKDAYS(AG34,AG34,koszyki!$M$20:$M$89)</f>
        <v>0</v>
      </c>
      <c r="AM34">
        <f>NETWORKDAYS(AH34,AH34,koszyki!$M$20:$M$89)</f>
        <v>1</v>
      </c>
      <c r="AN34">
        <f>NETWORKDAYS(AI34,AI34,koszyki!$M$20:$M$89)</f>
        <v>1</v>
      </c>
      <c r="AP34">
        <f t="shared" si="7"/>
        <v>0</v>
      </c>
      <c r="AQ34">
        <f t="shared" si="8"/>
        <v>0</v>
      </c>
      <c r="AR34">
        <f t="shared" si="9"/>
        <v>1</v>
      </c>
      <c r="AS34">
        <f t="shared" si="10"/>
        <v>2</v>
      </c>
      <c r="AU34">
        <f t="shared" si="11"/>
        <v>2</v>
      </c>
      <c r="AX34" s="1">
        <f t="shared" si="12"/>
        <v>45200</v>
      </c>
      <c r="AY34" s="1">
        <f t="shared" si="13"/>
        <v>45201</v>
      </c>
      <c r="AZ34" s="1">
        <f t="shared" si="13"/>
        <v>45202</v>
      </c>
      <c r="BA34" s="1">
        <f t="shared" si="14"/>
        <v>45203</v>
      </c>
      <c r="BC34">
        <f>NETWORKDAYS(AX34,AX34,koszyki!$M$20:$M$89)</f>
        <v>0</v>
      </c>
      <c r="BD34">
        <f>NETWORKDAYS(AY34,AY34,koszyki!$M$20:$M$89)</f>
        <v>1</v>
      </c>
      <c r="BE34">
        <f>NETWORKDAYS(AZ34,AZ34,koszyki!$M$20:$M$89)</f>
        <v>1</v>
      </c>
      <c r="BF34">
        <f>NETWORKDAYS(BA34,BA34,koszyki!$M$20:$M$89)</f>
        <v>1</v>
      </c>
      <c r="BH34">
        <f t="shared" si="15"/>
        <v>0</v>
      </c>
      <c r="BI34">
        <f t="shared" si="16"/>
        <v>1</v>
      </c>
      <c r="BJ34">
        <f t="shared" si="17"/>
        <v>2</v>
      </c>
      <c r="BK34">
        <f t="shared" si="18"/>
        <v>3</v>
      </c>
      <c r="BM34">
        <f t="shared" si="19"/>
        <v>1</v>
      </c>
    </row>
    <row r="35" spans="1:65">
      <c r="A35" s="1">
        <v>45292</v>
      </c>
      <c r="B35" s="1">
        <v>45382</v>
      </c>
      <c r="C35">
        <f t="shared" si="2"/>
        <v>2184</v>
      </c>
      <c r="D35" s="21">
        <f>'Kalkulator Depozytów'!M40</f>
        <v>0</v>
      </c>
      <c r="E35" s="21">
        <f>'Kalkulator Depozytów'!N40</f>
        <v>0</v>
      </c>
      <c r="F35" s="21">
        <f>'Kalkulator Depozytów'!O40</f>
        <v>0</v>
      </c>
      <c r="G35" s="21">
        <f>'Kalkulator Depozytów'!P40</f>
        <v>0</v>
      </c>
      <c r="H35" s="21">
        <f>'Kalkulator Depozytów'!Q40</f>
        <v>0</v>
      </c>
      <c r="I35" s="37" t="e">
        <f ca="1">ROUND(IF(OR(AND(K35&gt;0,L35="PEAK5"),AND(K35&gt;0,L35="BASE5")),O35,IF(K35&gt;0,IF(OR(L35="BASE"),AVERAGE(INDIRECT("krzywa!C"&amp;MATCH(A35-$A$2,krzywa!A:A,0)&amp;":C"&amp;MATCH(B35-$A$2,krzywa!A:A,0),TRUE)),IF(OR(L35="OFFPEAK"),AVERAGE(INDIRECT("krzywa!D"&amp;MATCH(A35-$A$2,krzywa!A:A,0)&amp;":D"&amp;MATCH(B35-$A$2,krzywa!A:A,0))))))),4)</f>
        <v>#N/A</v>
      </c>
      <c r="K35">
        <f t="shared" si="3"/>
        <v>45382</v>
      </c>
      <c r="L35" t="s">
        <v>46</v>
      </c>
      <c r="M35">
        <f>NETWORKDAYS(A35,B35,koszyki!$M$20:$M$874)</f>
        <v>65</v>
      </c>
      <c r="N35">
        <f>B35-A35+1- NETWORKDAYS(A35,B35,koszyki!$M$20:$M$874)</f>
        <v>26</v>
      </c>
      <c r="O35" s="36" t="e">
        <f ca="1">ROUND(IF((B35-A35+1)&gt;2,IF(C35=75,AVERAGE(INDIRECT("krzywa!B"&amp;MATCH(K35-6,krzywa!A:A,0)&amp;":B"&amp;MATCH(K35-2,krzywa!A:A,0))),AVERAGE(INDIRECT("krzywa!B"&amp;MATCH(A35-$A$2+BM35,krzywa!A:A,0)&amp;":B"&amp;MATCH(B35-$A$2-AU35,krzywa!A:A,0)))),INDIRECT("krzywa!B"&amp;MATCH(K35,krzywa!A:A,0))),4)</f>
        <v>#N/A</v>
      </c>
      <c r="P35">
        <f t="shared" si="4"/>
        <v>0</v>
      </c>
      <c r="Q35" s="49" t="e">
        <f ca="1">-C35*ABS(D35-F35)*H35*I35*'Kalkulator Depozytów'!$F$14+'kompensacja międzyproduktowa'!X35</f>
        <v>#N/A</v>
      </c>
      <c r="Y35" s="57"/>
      <c r="AF35" s="1">
        <f t="shared" si="6"/>
        <v>45382</v>
      </c>
      <c r="AG35" s="1">
        <f t="shared" si="20"/>
        <v>45381</v>
      </c>
      <c r="AH35" s="1">
        <f t="shared" si="20"/>
        <v>45380</v>
      </c>
      <c r="AI35" s="1">
        <f t="shared" si="20"/>
        <v>45379</v>
      </c>
      <c r="AK35">
        <f>NETWORKDAYS(AF35,AF35,koszyki!$M$20:$M$89)</f>
        <v>0</v>
      </c>
      <c r="AL35">
        <f>NETWORKDAYS(AG35,AG35,koszyki!$M$20:$M$89)</f>
        <v>0</v>
      </c>
      <c r="AM35">
        <f>NETWORKDAYS(AH35,AH35,koszyki!$M$20:$M$89)</f>
        <v>1</v>
      </c>
      <c r="AN35">
        <f>NETWORKDAYS(AI35,AI35,koszyki!$M$20:$M$89)</f>
        <v>1</v>
      </c>
      <c r="AP35">
        <f t="shared" si="7"/>
        <v>0</v>
      </c>
      <c r="AQ35">
        <f t="shared" si="8"/>
        <v>0</v>
      </c>
      <c r="AR35">
        <f t="shared" si="9"/>
        <v>1</v>
      </c>
      <c r="AS35">
        <f t="shared" si="10"/>
        <v>2</v>
      </c>
      <c r="AU35">
        <f t="shared" si="11"/>
        <v>2</v>
      </c>
      <c r="AX35" s="1">
        <f t="shared" si="12"/>
        <v>45292</v>
      </c>
      <c r="AY35" s="1">
        <f t="shared" si="13"/>
        <v>45293</v>
      </c>
      <c r="AZ35" s="1">
        <f t="shared" si="13"/>
        <v>45294</v>
      </c>
      <c r="BA35" s="1">
        <f t="shared" si="14"/>
        <v>45295</v>
      </c>
      <c r="BC35">
        <f>NETWORKDAYS(AX35,AX35,koszyki!$M$20:$M$89)</f>
        <v>1</v>
      </c>
      <c r="BD35">
        <f>NETWORKDAYS(AY35,AY35,koszyki!$M$20:$M$89)</f>
        <v>1</v>
      </c>
      <c r="BE35">
        <f>NETWORKDAYS(AZ35,AZ35,koszyki!$M$20:$M$89)</f>
        <v>1</v>
      </c>
      <c r="BF35">
        <f>NETWORKDAYS(BA35,BA35,koszyki!$M$20:$M$89)</f>
        <v>1</v>
      </c>
      <c r="BH35">
        <f t="shared" si="15"/>
        <v>1</v>
      </c>
      <c r="BI35">
        <f t="shared" si="16"/>
        <v>2</v>
      </c>
      <c r="BJ35">
        <f t="shared" si="17"/>
        <v>3</v>
      </c>
      <c r="BK35">
        <f t="shared" si="18"/>
        <v>4</v>
      </c>
      <c r="BM35">
        <f t="shared" si="19"/>
        <v>0</v>
      </c>
    </row>
    <row r="36" spans="1:65">
      <c r="A36" s="1">
        <v>45383</v>
      </c>
      <c r="B36" s="1">
        <v>45657</v>
      </c>
      <c r="C36">
        <f t="shared" si="2"/>
        <v>6600</v>
      </c>
      <c r="D36" s="21">
        <f>'Kalkulator Depozytów'!M41</f>
        <v>0</v>
      </c>
      <c r="E36" s="21">
        <f>'Kalkulator Depozytów'!N41</f>
        <v>0</v>
      </c>
      <c r="F36" s="21">
        <f>'Kalkulator Depozytów'!O41</f>
        <v>0</v>
      </c>
      <c r="G36" s="21">
        <f>'Kalkulator Depozytów'!P41</f>
        <v>0</v>
      </c>
      <c r="H36" s="21">
        <f>'Kalkulator Depozytów'!Q41</f>
        <v>0</v>
      </c>
      <c r="I36" s="37" t="e">
        <f ca="1">ROUND(IF(OR(AND(K36&gt;0,L36="PEAK5"),AND(K36&gt;0,L36="BASE5")),O36,IF(K36&gt;0,IF(OR(L36="BASE"),AVERAGE(INDIRECT("krzywa!C"&amp;MATCH(A36-$A$2,krzywa!A:A,0)&amp;":C"&amp;MATCH(B36-$A$2,krzywa!A:A,0),TRUE)),IF(OR(L36="OFFPEAK"),AVERAGE(INDIRECT("krzywa!D"&amp;MATCH(A36-$A$2,krzywa!A:A,0)&amp;":D"&amp;MATCH(B36-$A$2,krzywa!A:A,0))))))),4)</f>
        <v>#N/A</v>
      </c>
      <c r="K36">
        <f t="shared" si="3"/>
        <v>45657</v>
      </c>
      <c r="L36" t="s">
        <v>46</v>
      </c>
      <c r="M36">
        <f>NETWORKDAYS(A36,B36,koszyki!$M$20:$M$874)</f>
        <v>197</v>
      </c>
      <c r="N36">
        <f>B36-A36+1- NETWORKDAYS(A36,B36,koszyki!$M$20:$M$874)</f>
        <v>78</v>
      </c>
      <c r="O36" s="36" t="e">
        <f ca="1">ROUND(IF((B36-A36+1)&gt;2,IF(C36=75,AVERAGE(INDIRECT("krzywa!B"&amp;MATCH(K36-6,krzywa!A:A,0)&amp;":B"&amp;MATCH(K36-2,krzywa!A:A,0))),AVERAGE(INDIRECT("krzywa!B"&amp;MATCH(A36-$A$2+BM36,krzywa!A:A,0)&amp;":B"&amp;MATCH(B36-$A$2-AU36,krzywa!A:A,0)))),INDIRECT("krzywa!B"&amp;MATCH(K36,krzywa!A:A,0))),4)</f>
        <v>#N/A</v>
      </c>
      <c r="P36">
        <f t="shared" si="4"/>
        <v>0</v>
      </c>
      <c r="Q36" s="49" t="e">
        <f ca="1">-C36*ABS(D36-F36)*H36*I36*'Kalkulator Depozytów'!$F$14+'kompensacja międzyproduktowa'!X36</f>
        <v>#N/A</v>
      </c>
      <c r="Y36" s="57"/>
      <c r="AF36" s="1">
        <f t="shared" si="6"/>
        <v>45657</v>
      </c>
      <c r="AG36" s="1">
        <f t="shared" si="20"/>
        <v>45656</v>
      </c>
      <c r="AH36" s="1">
        <f t="shared" si="20"/>
        <v>45655</v>
      </c>
      <c r="AI36" s="1">
        <f t="shared" si="20"/>
        <v>45654</v>
      </c>
      <c r="AK36">
        <f>NETWORKDAYS(AF36,AF36,koszyki!$M$20:$M$89)</f>
        <v>1</v>
      </c>
      <c r="AL36">
        <f>NETWORKDAYS(AG36,AG36,koszyki!$M$20:$M$89)</f>
        <v>1</v>
      </c>
      <c r="AM36">
        <f>NETWORKDAYS(AH36,AH36,koszyki!$M$20:$M$89)</f>
        <v>0</v>
      </c>
      <c r="AN36">
        <f>NETWORKDAYS(AI36,AI36,koszyki!$M$20:$M$89)</f>
        <v>0</v>
      </c>
      <c r="AP36">
        <f t="shared" si="7"/>
        <v>1</v>
      </c>
      <c r="AQ36">
        <f t="shared" si="8"/>
        <v>2</v>
      </c>
      <c r="AR36">
        <f t="shared" si="9"/>
        <v>2</v>
      </c>
      <c r="AS36">
        <f t="shared" si="10"/>
        <v>2</v>
      </c>
      <c r="AU36">
        <f t="shared" si="11"/>
        <v>0</v>
      </c>
      <c r="AX36" s="1">
        <f t="shared" si="12"/>
        <v>45383</v>
      </c>
      <c r="AY36" s="1">
        <f t="shared" si="13"/>
        <v>45384</v>
      </c>
      <c r="AZ36" s="1">
        <f t="shared" si="13"/>
        <v>45385</v>
      </c>
      <c r="BA36" s="1">
        <f t="shared" si="14"/>
        <v>45386</v>
      </c>
      <c r="BC36">
        <f>NETWORKDAYS(AX36,AX36,koszyki!$M$20:$M$89)</f>
        <v>1</v>
      </c>
      <c r="BD36">
        <f>NETWORKDAYS(AY36,AY36,koszyki!$M$20:$M$89)</f>
        <v>1</v>
      </c>
      <c r="BE36">
        <f>NETWORKDAYS(AZ36,AZ36,koszyki!$M$20:$M$89)</f>
        <v>1</v>
      </c>
      <c r="BF36">
        <f>NETWORKDAYS(BA36,BA36,koszyki!$M$20:$M$89)</f>
        <v>1</v>
      </c>
      <c r="BH36">
        <f t="shared" si="15"/>
        <v>1</v>
      </c>
      <c r="BI36">
        <f t="shared" si="16"/>
        <v>2</v>
      </c>
      <c r="BJ36">
        <f t="shared" si="17"/>
        <v>3</v>
      </c>
      <c r="BK36">
        <f t="shared" si="18"/>
        <v>4</v>
      </c>
      <c r="BM36">
        <f t="shared" si="19"/>
        <v>0</v>
      </c>
    </row>
    <row r="37" spans="1:65">
      <c r="A37" s="1">
        <v>45658</v>
      </c>
      <c r="B37" s="1">
        <v>46022</v>
      </c>
      <c r="C37">
        <f t="shared" si="2"/>
        <v>8760</v>
      </c>
      <c r="D37" s="21">
        <f>'Kalkulator Depozytów'!M42</f>
        <v>0</v>
      </c>
      <c r="E37" s="21">
        <f>'Kalkulator Depozytów'!N42</f>
        <v>0</v>
      </c>
      <c r="F37" s="21">
        <f>'Kalkulator Depozytów'!O42</f>
        <v>0</v>
      </c>
      <c r="G37" s="21">
        <f>'Kalkulator Depozytów'!P42</f>
        <v>0</v>
      </c>
      <c r="H37" s="21">
        <f>'Kalkulator Depozytów'!Q42</f>
        <v>0</v>
      </c>
      <c r="I37" s="37" t="e">
        <f ca="1">ROUND(IF(OR(AND(K37&gt;0,L37="PEAK5"),AND(K37&gt;0,L37="BASE5")),O37,IF(K37&gt;0,IF(OR(L37="BASE"),AVERAGE(INDIRECT("krzywa!C"&amp;MATCH(A37-$A$2,krzywa!A:A,0)&amp;":C"&amp;MATCH(B37-$A$2,krzywa!A:A,0),TRUE)),IF(OR(L37="OFFPEAK"),AVERAGE(INDIRECT("krzywa!D"&amp;MATCH(A37-$A$2,krzywa!A:A,0)&amp;":D"&amp;MATCH(B37-$A$2,krzywa!A:A,0))))))),4)</f>
        <v>#N/A</v>
      </c>
      <c r="K37">
        <f t="shared" si="3"/>
        <v>46022</v>
      </c>
      <c r="L37" t="s">
        <v>46</v>
      </c>
      <c r="M37">
        <f>NETWORKDAYS(A37,B37,koszyki!$M$20:$M$874)</f>
        <v>261</v>
      </c>
      <c r="N37">
        <f>B37-A37+1- NETWORKDAYS(A37,B37,koszyki!$M$20:$M$874)</f>
        <v>104</v>
      </c>
      <c r="O37" s="36" t="e">
        <f ca="1">ROUND(IF((B37-A37+1)&gt;2,IF(C37=75,AVERAGE(INDIRECT("krzywa!B"&amp;MATCH(K37-6,krzywa!A:A,0)&amp;":B"&amp;MATCH(K37-2,krzywa!A:A,0))),AVERAGE(INDIRECT("krzywa!B"&amp;MATCH(A37-$A$2+BM37,krzywa!A:A,0)&amp;":B"&amp;MATCH(B37-$A$2-AU37,krzywa!A:A,0)))),INDIRECT("krzywa!B"&amp;MATCH(K37,krzywa!A:A,0))),4)</f>
        <v>#N/A</v>
      </c>
      <c r="P37">
        <f t="shared" si="4"/>
        <v>0</v>
      </c>
      <c r="Q37" s="49" t="e">
        <f ca="1">-C37*ABS(D37-F37)*H37*I37*'Kalkulator Depozytów'!$F$14+'kompensacja międzyproduktowa'!X37</f>
        <v>#N/A</v>
      </c>
      <c r="Y37" s="57"/>
      <c r="AF37" s="1">
        <f t="shared" si="6"/>
        <v>46022</v>
      </c>
      <c r="AG37" s="1">
        <f t="shared" si="20"/>
        <v>46021</v>
      </c>
      <c r="AH37" s="1">
        <f t="shared" si="20"/>
        <v>46020</v>
      </c>
      <c r="AI37" s="1">
        <f t="shared" si="20"/>
        <v>46019</v>
      </c>
      <c r="AK37">
        <f>NETWORKDAYS(AF37,AF37,koszyki!$M$20:$M$89)</f>
        <v>1</v>
      </c>
      <c r="AL37">
        <f>NETWORKDAYS(AG37,AG37,koszyki!$M$20:$M$89)</f>
        <v>1</v>
      </c>
      <c r="AM37">
        <f>NETWORKDAYS(AH37,AH37,koszyki!$M$20:$M$89)</f>
        <v>1</v>
      </c>
      <c r="AN37">
        <f>NETWORKDAYS(AI37,AI37,koszyki!$M$20:$M$89)</f>
        <v>0</v>
      </c>
      <c r="AP37">
        <f t="shared" si="7"/>
        <v>1</v>
      </c>
      <c r="AQ37">
        <f t="shared" si="8"/>
        <v>2</v>
      </c>
      <c r="AR37">
        <f t="shared" si="9"/>
        <v>3</v>
      </c>
      <c r="AS37">
        <f t="shared" si="10"/>
        <v>3</v>
      </c>
      <c r="AU37">
        <f t="shared" si="11"/>
        <v>0</v>
      </c>
      <c r="AX37" s="1">
        <f t="shared" si="12"/>
        <v>45658</v>
      </c>
      <c r="AY37" s="1">
        <f t="shared" si="13"/>
        <v>45659</v>
      </c>
      <c r="AZ37" s="1">
        <f t="shared" si="13"/>
        <v>45660</v>
      </c>
      <c r="BA37" s="1">
        <f t="shared" si="14"/>
        <v>45661</v>
      </c>
      <c r="BC37">
        <f>NETWORKDAYS(AX37,AX37,koszyki!$M$20:$M$89)</f>
        <v>1</v>
      </c>
      <c r="BD37">
        <f>NETWORKDAYS(AY37,AY37,koszyki!$M$20:$M$89)</f>
        <v>1</v>
      </c>
      <c r="BE37">
        <f>NETWORKDAYS(AZ37,AZ37,koszyki!$M$20:$M$89)</f>
        <v>1</v>
      </c>
      <c r="BF37">
        <f>NETWORKDAYS(BA37,BA37,koszyki!$M$20:$M$89)</f>
        <v>0</v>
      </c>
      <c r="BH37">
        <f t="shared" si="15"/>
        <v>1</v>
      </c>
      <c r="BI37">
        <f t="shared" si="16"/>
        <v>2</v>
      </c>
      <c r="BJ37">
        <f t="shared" si="17"/>
        <v>3</v>
      </c>
      <c r="BK37">
        <f t="shared" si="18"/>
        <v>3</v>
      </c>
      <c r="BM37">
        <f t="shared" si="19"/>
        <v>0</v>
      </c>
    </row>
    <row r="38" spans="1:65">
      <c r="A38" s="1">
        <v>46023</v>
      </c>
      <c r="B38" s="1">
        <v>46387</v>
      </c>
      <c r="C38">
        <f t="shared" si="2"/>
        <v>8760</v>
      </c>
      <c r="D38" s="21">
        <f>'Kalkulator Depozytów'!M43</f>
        <v>0</v>
      </c>
      <c r="E38" s="21">
        <f>'Kalkulator Depozytów'!N43</f>
        <v>0</v>
      </c>
      <c r="F38" s="21">
        <f>'Kalkulator Depozytów'!O43</f>
        <v>0</v>
      </c>
      <c r="G38" s="21">
        <f>'Kalkulator Depozytów'!P43</f>
        <v>0</v>
      </c>
      <c r="H38" s="21">
        <f>'Kalkulator Depozytów'!Q43</f>
        <v>0</v>
      </c>
      <c r="I38" s="37" t="e">
        <f ca="1">ROUND(IF(OR(AND(K38&gt;0,L38="PEAK5"),AND(K38&gt;0,L38="BASE5")),O38,IF(K38&gt;0,IF(OR(L38="BASE"),AVERAGE(INDIRECT("krzywa!C"&amp;MATCH(A38-$A$2,krzywa!A:A,0)&amp;":C"&amp;MATCH(B38-$A$2,krzywa!A:A,0),TRUE)),IF(OR(L38="OFFPEAK"),AVERAGE(INDIRECT("krzywa!D"&amp;MATCH(A38-$A$2,krzywa!A:A,0)&amp;":D"&amp;MATCH(B38-$A$2,krzywa!A:A,0))))))),4)</f>
        <v>#N/A</v>
      </c>
      <c r="K38">
        <f t="shared" si="3"/>
        <v>46387</v>
      </c>
      <c r="L38" t="s">
        <v>46</v>
      </c>
      <c r="M38">
        <f>NETWORKDAYS(A38,B38,koszyki!$M$20:$M$874)</f>
        <v>261</v>
      </c>
      <c r="N38">
        <f>B38-A38+1- NETWORKDAYS(A38,B38,koszyki!$M$20:$M$874)</f>
        <v>104</v>
      </c>
      <c r="O38" s="36" t="e">
        <f ca="1">ROUND(IF((B38-A38+1)&gt;2,IF(C38=75,AVERAGE(INDIRECT("krzywa!B"&amp;MATCH(K38-6,krzywa!A:A,0)&amp;":B"&amp;MATCH(K38-2,krzywa!A:A,0))),AVERAGE(INDIRECT("krzywa!B"&amp;MATCH(A38-$A$2+BM38,krzywa!A:A,0)&amp;":B"&amp;MATCH(B38-$A$2-AU38,krzywa!A:A,0)))),INDIRECT("krzywa!B"&amp;MATCH(K38,krzywa!A:A,0))),4)</f>
        <v>#N/A</v>
      </c>
      <c r="P38">
        <f t="shared" si="4"/>
        <v>0</v>
      </c>
      <c r="Q38" s="49" t="e">
        <f ca="1">-C38*ABS(D38-F38)*H38*I38*'Kalkulator Depozytów'!$F$14+'kompensacja międzyproduktowa'!X38</f>
        <v>#N/A</v>
      </c>
      <c r="Y38" s="57"/>
      <c r="AF38" s="1">
        <f t="shared" si="6"/>
        <v>46387</v>
      </c>
      <c r="AG38" s="1">
        <f t="shared" si="20"/>
        <v>46386</v>
      </c>
      <c r="AH38" s="1">
        <f t="shared" si="20"/>
        <v>46385</v>
      </c>
      <c r="AI38" s="1">
        <f t="shared" si="20"/>
        <v>46384</v>
      </c>
      <c r="AK38">
        <f>NETWORKDAYS(AF38,AF38,koszyki!$M$20:$M$89)</f>
        <v>1</v>
      </c>
      <c r="AL38">
        <f>NETWORKDAYS(AG38,AG38,koszyki!$M$20:$M$89)</f>
        <v>1</v>
      </c>
      <c r="AM38">
        <f>NETWORKDAYS(AH38,AH38,koszyki!$M$20:$M$89)</f>
        <v>1</v>
      </c>
      <c r="AN38">
        <f>NETWORKDAYS(AI38,AI38,koszyki!$M$20:$M$89)</f>
        <v>1</v>
      </c>
      <c r="AP38">
        <f t="shared" si="7"/>
        <v>1</v>
      </c>
      <c r="AQ38">
        <f t="shared" si="8"/>
        <v>2</v>
      </c>
      <c r="AR38">
        <f t="shared" si="9"/>
        <v>3</v>
      </c>
      <c r="AS38">
        <f t="shared" si="10"/>
        <v>4</v>
      </c>
      <c r="AU38">
        <f t="shared" si="11"/>
        <v>0</v>
      </c>
      <c r="AX38" s="1">
        <f t="shared" si="12"/>
        <v>46023</v>
      </c>
      <c r="AY38" s="1">
        <f t="shared" si="13"/>
        <v>46024</v>
      </c>
      <c r="AZ38" s="1">
        <f t="shared" si="13"/>
        <v>46025</v>
      </c>
      <c r="BA38" s="1">
        <f t="shared" si="14"/>
        <v>46026</v>
      </c>
      <c r="BC38">
        <f>NETWORKDAYS(AX38,AX38,koszyki!$M$20:$M$89)</f>
        <v>1</v>
      </c>
      <c r="BD38">
        <f>NETWORKDAYS(AY38,AY38,koszyki!$M$20:$M$89)</f>
        <v>1</v>
      </c>
      <c r="BE38">
        <f>NETWORKDAYS(AZ38,AZ38,koszyki!$M$20:$M$89)</f>
        <v>0</v>
      </c>
      <c r="BF38">
        <f>NETWORKDAYS(BA38,BA38,koszyki!$M$20:$M$89)</f>
        <v>0</v>
      </c>
      <c r="BH38">
        <f t="shared" si="15"/>
        <v>1</v>
      </c>
      <c r="BI38">
        <f t="shared" si="16"/>
        <v>2</v>
      </c>
      <c r="BJ38">
        <f t="shared" si="17"/>
        <v>2</v>
      </c>
      <c r="BK38">
        <f t="shared" si="18"/>
        <v>2</v>
      </c>
      <c r="BM38">
        <f t="shared" si="19"/>
        <v>0</v>
      </c>
    </row>
    <row r="39" spans="1:65">
      <c r="A39" s="1">
        <v>44830</v>
      </c>
      <c r="B39" s="1">
        <v>44830</v>
      </c>
      <c r="C39">
        <f t="shared" si="2"/>
        <v>15</v>
      </c>
      <c r="D39" s="21">
        <f>'Kalkulator Depozytów'!M44</f>
        <v>0</v>
      </c>
      <c r="E39" s="21">
        <f>'Kalkulator Depozytów'!N44</f>
        <v>0</v>
      </c>
      <c r="F39" s="21">
        <f>'Kalkulator Depozytów'!O44</f>
        <v>0</v>
      </c>
      <c r="G39" s="21">
        <f>'Kalkulator Depozytów'!P44</f>
        <v>0</v>
      </c>
      <c r="H39" s="21">
        <f>'Kalkulator Depozytów'!Q44</f>
        <v>0</v>
      </c>
      <c r="I39" s="37" t="e">
        <f ca="1">ROUND(IF(OR(AND(K39&gt;0,L39="PEAK5"),AND(K39&gt;0,L39="BASE5")),O39,IF(K39&gt;0,IF(OR(L39="BASE"),AVERAGE(INDIRECT("krzywa!C"&amp;MATCH(A39-$A$2,krzywa!A:A,0)&amp;":C"&amp;MATCH(B39-$A$2,krzywa!A:A,0),TRUE)),IF(OR(L39="OFFPEAK"),AVERAGE(INDIRECT("krzywa!D"&amp;MATCH(A39-$A$2,krzywa!A:A,0)&amp;":D"&amp;MATCH(B39-$A$2,krzywa!A:A,0))))))),4)</f>
        <v>#N/A</v>
      </c>
      <c r="K39">
        <f t="shared" si="3"/>
        <v>44830</v>
      </c>
      <c r="L39" t="s">
        <v>79</v>
      </c>
      <c r="M39">
        <f>NETWORKDAYS(A39,B39,koszyki!$M$20:$M$874)</f>
        <v>1</v>
      </c>
      <c r="N39">
        <f>B39-A39+1- NETWORKDAYS(A39,B39,koszyki!$M$20:$M$874)</f>
        <v>0</v>
      </c>
      <c r="O39" s="36" t="e">
        <f ca="1">ROUND(IF((B39-A39+1)&gt;2,IF(C39=75,AVERAGE(INDIRECT("krzywa!B"&amp;MATCH(K39-6,krzywa!A:A,0)&amp;":B"&amp;MATCH(K39-2,krzywa!A:A,0))),AVERAGE(INDIRECT("krzywa!B"&amp;MATCH(A39-$A$2+BM39,krzywa!A:A,0)&amp;":B"&amp;MATCH(B39-$A$2-AU39,krzywa!A:A,0)))),INDIRECT("krzywa!B"&amp;MATCH(K39,krzywa!A:A,0))),4)</f>
        <v>#N/A</v>
      </c>
      <c r="P39">
        <f t="shared" si="4"/>
        <v>0</v>
      </c>
      <c r="Q39" s="49" t="e">
        <f ca="1">-C39*ABS(D39-F39)*H39*I39*'Kalkulator Depozytów'!$F$14+'kompensacja międzyproduktowa'!X39</f>
        <v>#N/A</v>
      </c>
      <c r="Y39" s="57"/>
      <c r="AF39" s="1">
        <f t="shared" si="6"/>
        <v>44830</v>
      </c>
      <c r="AG39" s="1">
        <f t="shared" si="20"/>
        <v>44829</v>
      </c>
      <c r="AH39" s="1">
        <f t="shared" si="20"/>
        <v>44828</v>
      </c>
      <c r="AI39" s="1">
        <f t="shared" si="20"/>
        <v>44827</v>
      </c>
      <c r="AK39">
        <f>NETWORKDAYS(AF39,AF39,koszyki!$M$20:$M$89)</f>
        <v>1</v>
      </c>
      <c r="AL39">
        <f>NETWORKDAYS(AG39,AG39,koszyki!$M$20:$M$89)</f>
        <v>0</v>
      </c>
      <c r="AM39">
        <f>NETWORKDAYS(AH39,AH39,koszyki!$M$20:$M$89)</f>
        <v>0</v>
      </c>
      <c r="AN39">
        <f>NETWORKDAYS(AI39,AI39,koszyki!$M$20:$M$89)</f>
        <v>1</v>
      </c>
      <c r="AP39">
        <f t="shared" si="7"/>
        <v>1</v>
      </c>
      <c r="AQ39">
        <f t="shared" si="8"/>
        <v>1</v>
      </c>
      <c r="AR39">
        <f t="shared" si="9"/>
        <v>1</v>
      </c>
      <c r="AS39">
        <f t="shared" si="10"/>
        <v>2</v>
      </c>
      <c r="AU39">
        <f t="shared" si="11"/>
        <v>0</v>
      </c>
      <c r="AX39" s="1">
        <f t="shared" si="12"/>
        <v>44830</v>
      </c>
      <c r="AY39" s="1">
        <f t="shared" si="13"/>
        <v>44831</v>
      </c>
      <c r="AZ39" s="1">
        <f t="shared" si="13"/>
        <v>44832</v>
      </c>
      <c r="BA39" s="1">
        <f t="shared" si="14"/>
        <v>44833</v>
      </c>
      <c r="BC39">
        <f>NETWORKDAYS(AX39,AX39,koszyki!$M$20:$M$89)</f>
        <v>1</v>
      </c>
      <c r="BD39">
        <f>NETWORKDAYS(AY39,AY39,koszyki!$M$20:$M$89)</f>
        <v>1</v>
      </c>
      <c r="BE39">
        <f>NETWORKDAYS(AZ39,AZ39,koszyki!$M$20:$M$89)</f>
        <v>1</v>
      </c>
      <c r="BF39">
        <f>NETWORKDAYS(BA39,BA39,koszyki!$M$20:$M$89)</f>
        <v>1</v>
      </c>
      <c r="BH39">
        <f t="shared" si="15"/>
        <v>1</v>
      </c>
      <c r="BI39">
        <f t="shared" si="16"/>
        <v>2</v>
      </c>
      <c r="BJ39">
        <f t="shared" si="17"/>
        <v>3</v>
      </c>
      <c r="BK39">
        <f t="shared" si="18"/>
        <v>4</v>
      </c>
      <c r="BM39">
        <f t="shared" si="19"/>
        <v>0</v>
      </c>
    </row>
    <row r="40" spans="1:65">
      <c r="A40" s="1">
        <v>44831</v>
      </c>
      <c r="B40" s="1">
        <v>44831</v>
      </c>
      <c r="C40">
        <f t="shared" si="2"/>
        <v>15</v>
      </c>
      <c r="D40" s="21">
        <f>'Kalkulator Depozytów'!M45</f>
        <v>0</v>
      </c>
      <c r="E40" s="21">
        <f>'Kalkulator Depozytów'!N45</f>
        <v>0</v>
      </c>
      <c r="F40" s="21">
        <f>'Kalkulator Depozytów'!O45</f>
        <v>0</v>
      </c>
      <c r="G40" s="21">
        <f>'Kalkulator Depozytów'!P45</f>
        <v>0</v>
      </c>
      <c r="H40" s="21">
        <f>'Kalkulator Depozytów'!Q45</f>
        <v>0</v>
      </c>
      <c r="I40" s="37" t="e">
        <f ca="1">ROUND(IF(OR(AND(K40&gt;0,L40="PEAK5"),AND(K40&gt;0,L40="BASE5")),O40,IF(K40&gt;0,IF(OR(L40="BASE"),AVERAGE(INDIRECT("krzywa!C"&amp;MATCH(A40-$A$2,krzywa!A:A,0)&amp;":C"&amp;MATCH(B40-$A$2,krzywa!A:A,0),TRUE)),IF(OR(L40="OFFPEAK"),AVERAGE(INDIRECT("krzywa!D"&amp;MATCH(A40-$A$2,krzywa!A:A,0)&amp;":D"&amp;MATCH(B40-$A$2,krzywa!A:A,0))))))),4)</f>
        <v>#N/A</v>
      </c>
      <c r="K40">
        <f t="shared" si="3"/>
        <v>44831</v>
      </c>
      <c r="L40" t="s">
        <v>79</v>
      </c>
      <c r="M40">
        <f>NETWORKDAYS(A40,B40,koszyki!$M$20:$M$874)</f>
        <v>1</v>
      </c>
      <c r="N40">
        <f>B40-A40+1- NETWORKDAYS(A40,B40,koszyki!$M$20:$M$874)</f>
        <v>0</v>
      </c>
      <c r="O40" s="36" t="e">
        <f ca="1">ROUND(IF((B40-A40+1)&gt;2,IF(C40=75,AVERAGE(INDIRECT("krzywa!B"&amp;MATCH(K40-6,krzywa!A:A,0)&amp;":B"&amp;MATCH(K40-2,krzywa!A:A,0))),AVERAGE(INDIRECT("krzywa!B"&amp;MATCH(A40-$A$2+BM40,krzywa!A:A,0)&amp;":B"&amp;MATCH(B40-$A$2-AU40,krzywa!A:A,0)))),INDIRECT("krzywa!B"&amp;MATCH(K40,krzywa!A:A,0))),4)</f>
        <v>#N/A</v>
      </c>
      <c r="P40">
        <f t="shared" si="4"/>
        <v>0</v>
      </c>
      <c r="Q40" s="49" t="e">
        <f ca="1">-C40*ABS(D40-F40)*H40*I40*'Kalkulator Depozytów'!$F$14+'kompensacja międzyproduktowa'!X40</f>
        <v>#N/A</v>
      </c>
      <c r="Y40" s="57"/>
      <c r="AF40" s="1">
        <f t="shared" si="6"/>
        <v>44831</v>
      </c>
      <c r="AG40" s="1">
        <f t="shared" si="20"/>
        <v>44830</v>
      </c>
      <c r="AH40" s="1">
        <f t="shared" si="20"/>
        <v>44829</v>
      </c>
      <c r="AI40" s="1">
        <f t="shared" si="20"/>
        <v>44828</v>
      </c>
      <c r="AK40">
        <f>NETWORKDAYS(AF40,AF40,koszyki!$M$20:$M$89)</f>
        <v>1</v>
      </c>
      <c r="AL40">
        <f>NETWORKDAYS(AG40,AG40,koszyki!$M$20:$M$89)</f>
        <v>1</v>
      </c>
      <c r="AM40">
        <f>NETWORKDAYS(AH40,AH40,koszyki!$M$20:$M$89)</f>
        <v>0</v>
      </c>
      <c r="AN40">
        <f>NETWORKDAYS(AI40,AI40,koszyki!$M$20:$M$89)</f>
        <v>0</v>
      </c>
      <c r="AP40">
        <f t="shared" si="7"/>
        <v>1</v>
      </c>
      <c r="AQ40">
        <f t="shared" si="8"/>
        <v>2</v>
      </c>
      <c r="AR40">
        <f t="shared" si="9"/>
        <v>2</v>
      </c>
      <c r="AS40">
        <f t="shared" si="10"/>
        <v>2</v>
      </c>
      <c r="AU40">
        <f t="shared" si="11"/>
        <v>0</v>
      </c>
      <c r="AX40" s="1">
        <f t="shared" si="12"/>
        <v>44831</v>
      </c>
      <c r="AY40" s="1">
        <f t="shared" si="13"/>
        <v>44832</v>
      </c>
      <c r="AZ40" s="1">
        <f t="shared" si="13"/>
        <v>44833</v>
      </c>
      <c r="BA40" s="1">
        <f t="shared" si="14"/>
        <v>44834</v>
      </c>
      <c r="BC40">
        <f>NETWORKDAYS(AX40,AX40,koszyki!$M$20:$M$89)</f>
        <v>1</v>
      </c>
      <c r="BD40">
        <f>NETWORKDAYS(AY40,AY40,koszyki!$M$20:$M$89)</f>
        <v>1</v>
      </c>
      <c r="BE40">
        <f>NETWORKDAYS(AZ40,AZ40,koszyki!$M$20:$M$89)</f>
        <v>1</v>
      </c>
      <c r="BF40">
        <f>NETWORKDAYS(BA40,BA40,koszyki!$M$20:$M$89)</f>
        <v>1</v>
      </c>
      <c r="BH40">
        <f t="shared" si="15"/>
        <v>1</v>
      </c>
      <c r="BI40">
        <f t="shared" si="16"/>
        <v>2</v>
      </c>
      <c r="BJ40">
        <f t="shared" si="17"/>
        <v>3</v>
      </c>
      <c r="BK40">
        <f t="shared" si="18"/>
        <v>4</v>
      </c>
      <c r="BM40">
        <f t="shared" si="19"/>
        <v>0</v>
      </c>
    </row>
    <row r="41" spans="1:65">
      <c r="A41" s="1">
        <v>44832</v>
      </c>
      <c r="B41" s="1">
        <v>44832</v>
      </c>
      <c r="C41">
        <f t="shared" si="2"/>
        <v>15</v>
      </c>
      <c r="D41" s="21">
        <f>'Kalkulator Depozytów'!M46</f>
        <v>0</v>
      </c>
      <c r="E41" s="21">
        <f>'Kalkulator Depozytów'!N46</f>
        <v>0</v>
      </c>
      <c r="F41" s="21">
        <f>'Kalkulator Depozytów'!O46</f>
        <v>0</v>
      </c>
      <c r="G41" s="21">
        <f>'Kalkulator Depozytów'!P46</f>
        <v>0</v>
      </c>
      <c r="H41" s="21">
        <f>'Kalkulator Depozytów'!Q46</f>
        <v>0</v>
      </c>
      <c r="I41" s="37" t="e">
        <f ca="1">ROUND(IF(OR(AND(K41&gt;0,L41="PEAK5"),AND(K41&gt;0,L41="BASE5")),O41,IF(K41&gt;0,IF(OR(L41="BASE"),AVERAGE(INDIRECT("krzywa!C"&amp;MATCH(A41-$A$2,krzywa!A:A,0)&amp;":C"&amp;MATCH(B41-$A$2,krzywa!A:A,0),TRUE)),IF(OR(L41="OFFPEAK"),AVERAGE(INDIRECT("krzywa!D"&amp;MATCH(A41-$A$2,krzywa!A:A,0)&amp;":D"&amp;MATCH(B41-$A$2,krzywa!A:A,0))))))),4)</f>
        <v>#N/A</v>
      </c>
      <c r="K41">
        <f t="shared" si="3"/>
        <v>44832</v>
      </c>
      <c r="L41" t="s">
        <v>79</v>
      </c>
      <c r="M41">
        <f>NETWORKDAYS(A41,B41,koszyki!$M$20:$M$874)</f>
        <v>1</v>
      </c>
      <c r="N41">
        <f>B41-A41+1- NETWORKDAYS(A41,B41,koszyki!$M$20:$M$874)</f>
        <v>0</v>
      </c>
      <c r="O41" s="36" t="e">
        <f ca="1">ROUND(IF((B41-A41+1)&gt;2,IF(C41=75,AVERAGE(INDIRECT("krzywa!B"&amp;MATCH(K41-6,krzywa!A:A,0)&amp;":B"&amp;MATCH(K41-2,krzywa!A:A,0))),AVERAGE(INDIRECT("krzywa!B"&amp;MATCH(A41-$A$2+BM41,krzywa!A:A,0)&amp;":B"&amp;MATCH(B41-$A$2-AU41,krzywa!A:A,0)))),INDIRECT("krzywa!B"&amp;MATCH(K41,krzywa!A:A,0))),4)</f>
        <v>#N/A</v>
      </c>
      <c r="P41">
        <f t="shared" si="4"/>
        <v>0</v>
      </c>
      <c r="Q41" s="49" t="e">
        <f ca="1">-C41*ABS(D41-F41)*H41*I41*'Kalkulator Depozytów'!$F$14+'kompensacja międzyproduktowa'!X41</f>
        <v>#N/A</v>
      </c>
      <c r="Y41" s="57"/>
      <c r="AF41" s="1">
        <f t="shared" si="6"/>
        <v>44832</v>
      </c>
      <c r="AG41" s="1">
        <f t="shared" si="20"/>
        <v>44831</v>
      </c>
      <c r="AH41" s="1">
        <f t="shared" si="20"/>
        <v>44830</v>
      </c>
      <c r="AI41" s="1">
        <f t="shared" si="20"/>
        <v>44829</v>
      </c>
      <c r="AK41">
        <f>NETWORKDAYS(AF41,AF41,koszyki!$M$20:$M$89)</f>
        <v>1</v>
      </c>
      <c r="AL41">
        <f>NETWORKDAYS(AG41,AG41,koszyki!$M$20:$M$89)</f>
        <v>1</v>
      </c>
      <c r="AM41">
        <f>NETWORKDAYS(AH41,AH41,koszyki!$M$20:$M$89)</f>
        <v>1</v>
      </c>
      <c r="AN41">
        <f>NETWORKDAYS(AI41,AI41,koszyki!$M$20:$M$89)</f>
        <v>0</v>
      </c>
      <c r="AP41">
        <f t="shared" si="7"/>
        <v>1</v>
      </c>
      <c r="AQ41">
        <f t="shared" si="8"/>
        <v>2</v>
      </c>
      <c r="AR41">
        <f t="shared" si="9"/>
        <v>3</v>
      </c>
      <c r="AS41">
        <f t="shared" si="10"/>
        <v>3</v>
      </c>
      <c r="AU41">
        <f t="shared" si="11"/>
        <v>0</v>
      </c>
      <c r="AX41" s="1">
        <f t="shared" si="12"/>
        <v>44832</v>
      </c>
      <c r="AY41" s="1">
        <f t="shared" si="13"/>
        <v>44833</v>
      </c>
      <c r="AZ41" s="1">
        <f t="shared" si="13"/>
        <v>44834</v>
      </c>
      <c r="BA41" s="1">
        <f t="shared" si="14"/>
        <v>44835</v>
      </c>
      <c r="BC41">
        <f>NETWORKDAYS(AX41,AX41,koszyki!$M$20:$M$89)</f>
        <v>1</v>
      </c>
      <c r="BD41">
        <f>NETWORKDAYS(AY41,AY41,koszyki!$M$20:$M$89)</f>
        <v>1</v>
      </c>
      <c r="BE41">
        <f>NETWORKDAYS(AZ41,AZ41,koszyki!$M$20:$M$89)</f>
        <v>1</v>
      </c>
      <c r="BF41">
        <f>NETWORKDAYS(BA41,BA41,koszyki!$M$20:$M$89)</f>
        <v>0</v>
      </c>
      <c r="BH41">
        <f t="shared" si="15"/>
        <v>1</v>
      </c>
      <c r="BI41">
        <f t="shared" si="16"/>
        <v>2</v>
      </c>
      <c r="BJ41">
        <f t="shared" si="17"/>
        <v>3</v>
      </c>
      <c r="BK41">
        <f t="shared" si="18"/>
        <v>3</v>
      </c>
      <c r="BM41">
        <f t="shared" si="19"/>
        <v>0</v>
      </c>
    </row>
    <row r="42" spans="1:65">
      <c r="A42" s="1">
        <v>44833</v>
      </c>
      <c r="B42" s="1">
        <v>44833</v>
      </c>
      <c r="C42">
        <f t="shared" si="2"/>
        <v>15</v>
      </c>
      <c r="D42" s="21">
        <f>'Kalkulator Depozytów'!M47</f>
        <v>0</v>
      </c>
      <c r="E42" s="21">
        <f>'Kalkulator Depozytów'!N47</f>
        <v>0</v>
      </c>
      <c r="F42" s="21">
        <f>'Kalkulator Depozytów'!O47</f>
        <v>0</v>
      </c>
      <c r="G42" s="21">
        <f>'Kalkulator Depozytów'!P47</f>
        <v>0</v>
      </c>
      <c r="H42" s="21">
        <f>'Kalkulator Depozytów'!Q47</f>
        <v>0</v>
      </c>
      <c r="I42" s="37" t="e">
        <f ca="1">ROUND(IF(OR(AND(K42&gt;0,L42="PEAK5"),AND(K42&gt;0,L42="BASE5")),O42,IF(K42&gt;0,IF(OR(L42="BASE"),AVERAGE(INDIRECT("krzywa!C"&amp;MATCH(A42-$A$2,krzywa!A:A,0)&amp;":C"&amp;MATCH(B42-$A$2,krzywa!A:A,0),TRUE)),IF(OR(L42="OFFPEAK"),AVERAGE(INDIRECT("krzywa!D"&amp;MATCH(A42-$A$2,krzywa!A:A,0)&amp;":D"&amp;MATCH(B42-$A$2,krzywa!A:A,0))))))),4)</f>
        <v>#N/A</v>
      </c>
      <c r="K42">
        <f t="shared" si="3"/>
        <v>44833</v>
      </c>
      <c r="L42" t="s">
        <v>79</v>
      </c>
      <c r="M42">
        <f>NETWORKDAYS(A42,B42,koszyki!$M$20:$M$874)</f>
        <v>1</v>
      </c>
      <c r="N42">
        <f>B42-A42+1- NETWORKDAYS(A42,B42,koszyki!$M$20:$M$874)</f>
        <v>0</v>
      </c>
      <c r="O42" s="36" t="e">
        <f ca="1">ROUND(IF((B42-A42+1)&gt;2,IF(C42=75,AVERAGE(INDIRECT("krzywa!B"&amp;MATCH(K42-6,krzywa!A:A,0)&amp;":B"&amp;MATCH(K42-2,krzywa!A:A,0))),AVERAGE(INDIRECT("krzywa!B"&amp;MATCH(A42-$A$2+BM42,krzywa!A:A,0)&amp;":B"&amp;MATCH(B42-$A$2-AU42,krzywa!A:A,0)))),INDIRECT("krzywa!B"&amp;MATCH(K42,krzywa!A:A,0))),4)</f>
        <v>#N/A</v>
      </c>
      <c r="P42">
        <f t="shared" si="4"/>
        <v>0</v>
      </c>
      <c r="Q42" s="49" t="e">
        <f ca="1">-C42*ABS(D42-F42)*H42*I42*'Kalkulator Depozytów'!$F$14+'kompensacja międzyproduktowa'!X42</f>
        <v>#N/A</v>
      </c>
      <c r="Y42" s="57"/>
      <c r="AF42" s="1">
        <f t="shared" si="6"/>
        <v>44833</v>
      </c>
      <c r="AG42" s="1">
        <f t="shared" si="20"/>
        <v>44832</v>
      </c>
      <c r="AH42" s="1">
        <f t="shared" si="20"/>
        <v>44831</v>
      </c>
      <c r="AI42" s="1">
        <f t="shared" si="20"/>
        <v>44830</v>
      </c>
      <c r="AK42">
        <f>NETWORKDAYS(AF42,AF42,koszyki!$M$20:$M$89)</f>
        <v>1</v>
      </c>
      <c r="AL42">
        <f>NETWORKDAYS(AG42,AG42,koszyki!$M$20:$M$89)</f>
        <v>1</v>
      </c>
      <c r="AM42">
        <f>NETWORKDAYS(AH42,AH42,koszyki!$M$20:$M$89)</f>
        <v>1</v>
      </c>
      <c r="AN42">
        <f>NETWORKDAYS(AI42,AI42,koszyki!$M$20:$M$89)</f>
        <v>1</v>
      </c>
      <c r="AP42">
        <f t="shared" si="7"/>
        <v>1</v>
      </c>
      <c r="AQ42">
        <f t="shared" si="8"/>
        <v>2</v>
      </c>
      <c r="AR42">
        <f t="shared" si="9"/>
        <v>3</v>
      </c>
      <c r="AS42">
        <f t="shared" si="10"/>
        <v>4</v>
      </c>
      <c r="AU42">
        <f t="shared" si="11"/>
        <v>0</v>
      </c>
      <c r="AX42" s="1">
        <f t="shared" si="12"/>
        <v>44833</v>
      </c>
      <c r="AY42" s="1">
        <f t="shared" si="13"/>
        <v>44834</v>
      </c>
      <c r="AZ42" s="1">
        <f t="shared" si="13"/>
        <v>44835</v>
      </c>
      <c r="BA42" s="1">
        <f t="shared" si="14"/>
        <v>44836</v>
      </c>
      <c r="BC42">
        <f>NETWORKDAYS(AX42,AX42,koszyki!$M$20:$M$89)</f>
        <v>1</v>
      </c>
      <c r="BD42">
        <f>NETWORKDAYS(AY42,AY42,koszyki!$M$20:$M$89)</f>
        <v>1</v>
      </c>
      <c r="BE42">
        <f>NETWORKDAYS(AZ42,AZ42,koszyki!$M$20:$M$89)</f>
        <v>0</v>
      </c>
      <c r="BF42">
        <f>NETWORKDAYS(BA42,BA42,koszyki!$M$20:$M$89)</f>
        <v>0</v>
      </c>
      <c r="BH42">
        <f t="shared" si="15"/>
        <v>1</v>
      </c>
      <c r="BI42">
        <f t="shared" si="16"/>
        <v>2</v>
      </c>
      <c r="BJ42">
        <f t="shared" si="17"/>
        <v>2</v>
      </c>
      <c r="BK42">
        <f t="shared" si="18"/>
        <v>2</v>
      </c>
      <c r="BM42">
        <f t="shared" si="19"/>
        <v>0</v>
      </c>
    </row>
    <row r="43" spans="1:65">
      <c r="A43" s="1">
        <v>44834</v>
      </c>
      <c r="B43" s="1">
        <v>44834</v>
      </c>
      <c r="C43">
        <f>IF(L43="BASE",(B43-A43+1)*24+J43,IF(L43="OFFPEAK",M43*9+(N43)*24+J43,IF(L43="BASE5",M43*24+J43,IF(L43="PEAK7",(B43-A43+1)*15,M43*15))))</f>
        <v>15</v>
      </c>
      <c r="D43" s="21">
        <f>'Kalkulator Depozytów'!M48</f>
        <v>0</v>
      </c>
      <c r="E43" s="21">
        <f>'Kalkulator Depozytów'!N48</f>
        <v>0</v>
      </c>
      <c r="F43" s="21">
        <f>'Kalkulator Depozytów'!O48</f>
        <v>0</v>
      </c>
      <c r="G43" s="21">
        <f>'Kalkulator Depozytów'!P48</f>
        <v>0</v>
      </c>
      <c r="H43" s="21">
        <f>'Kalkulator Depozytów'!Q48</f>
        <v>0</v>
      </c>
      <c r="I43" s="37" t="e">
        <f ca="1">ROUND(IF(OR(AND(K43&gt;0,L43="PEAK5"),AND(K43&gt;0,L43="BASE5")),O43,IF(K43&gt;0,IF(OR(L43="BASE"),AVERAGE(INDIRECT("krzywa!C"&amp;MATCH(A43-$A$2,krzywa!A:A,0)&amp;":C"&amp;MATCH(B43-$A$2,krzywa!A:A,0),TRUE)),IF(OR(L43="OFFPEAK"),AVERAGE(INDIRECT("krzywa!D"&amp;MATCH(A43-$A$2,krzywa!A:A,0)&amp;":D"&amp;MATCH(B43-$A$2,krzywa!A:A,0))))))),4)</f>
        <v>#N/A</v>
      </c>
      <c r="K43">
        <f t="shared" si="3"/>
        <v>44834</v>
      </c>
      <c r="L43" t="s">
        <v>79</v>
      </c>
      <c r="M43">
        <f>NETWORKDAYS(A43,B43,koszyki!$M$20:$M$874)</f>
        <v>1</v>
      </c>
      <c r="N43">
        <f>B43-A43+1- NETWORKDAYS(A43,B43,koszyki!$M$20:$M$874)</f>
        <v>0</v>
      </c>
      <c r="O43" s="36" t="e">
        <f ca="1">ROUND(IF((B43-A43+1)&gt;2,IF(C43=75,AVERAGE(INDIRECT("krzywa!B"&amp;MATCH(K43-6,krzywa!A:A,0)&amp;":B"&amp;MATCH(K43-2,krzywa!A:A,0))),AVERAGE(INDIRECT("krzywa!B"&amp;MATCH(A43-$A$2+BM43,krzywa!A:A,0)&amp;":B"&amp;MATCH(B43-$A$2-AU43,krzywa!A:A,0)))),INDIRECT("krzywa!B"&amp;MATCH(K43,krzywa!A:A,0))),4)</f>
        <v>#N/A</v>
      </c>
      <c r="P43">
        <f t="shared" si="4"/>
        <v>0</v>
      </c>
      <c r="Q43" s="49" t="e">
        <f ca="1">-C43*ABS(D43-F43)*H43*I43*'Kalkulator Depozytów'!$F$14+'kompensacja międzyproduktowa'!X43</f>
        <v>#N/A</v>
      </c>
      <c r="Y43" s="57"/>
      <c r="AF43" s="1">
        <f t="shared" si="6"/>
        <v>44834</v>
      </c>
      <c r="AG43" s="1">
        <f t="shared" si="20"/>
        <v>44833</v>
      </c>
      <c r="AH43" s="1">
        <f t="shared" si="20"/>
        <v>44832</v>
      </c>
      <c r="AI43" s="1">
        <f t="shared" si="20"/>
        <v>44831</v>
      </c>
      <c r="AK43">
        <f>NETWORKDAYS(AF43,AF43,koszyki!$M$20:$M$89)</f>
        <v>1</v>
      </c>
      <c r="AL43">
        <f>NETWORKDAYS(AG43,AG43,koszyki!$M$20:$M$89)</f>
        <v>1</v>
      </c>
      <c r="AM43">
        <f>NETWORKDAYS(AH43,AH43,koszyki!$M$20:$M$89)</f>
        <v>1</v>
      </c>
      <c r="AN43">
        <f>NETWORKDAYS(AI43,AI43,koszyki!$M$20:$M$89)</f>
        <v>1</v>
      </c>
      <c r="AP43">
        <f t="shared" si="7"/>
        <v>1</v>
      </c>
      <c r="AQ43">
        <f t="shared" si="8"/>
        <v>2</v>
      </c>
      <c r="AR43">
        <f t="shared" si="9"/>
        <v>3</v>
      </c>
      <c r="AS43">
        <f t="shared" si="10"/>
        <v>4</v>
      </c>
      <c r="AU43">
        <f t="shared" si="11"/>
        <v>0</v>
      </c>
      <c r="AX43" s="1">
        <f t="shared" si="12"/>
        <v>44834</v>
      </c>
      <c r="AY43" s="1">
        <f t="shared" si="13"/>
        <v>44835</v>
      </c>
      <c r="AZ43" s="1">
        <f t="shared" si="13"/>
        <v>44836</v>
      </c>
      <c r="BA43" s="1">
        <f t="shared" si="14"/>
        <v>44837</v>
      </c>
      <c r="BC43">
        <f>NETWORKDAYS(AX43,AX43,koszyki!$M$20:$M$89)</f>
        <v>1</v>
      </c>
      <c r="BD43">
        <f>NETWORKDAYS(AY43,AY43,koszyki!$M$20:$M$89)</f>
        <v>0</v>
      </c>
      <c r="BE43">
        <f>NETWORKDAYS(AZ43,AZ43,koszyki!$M$20:$M$89)</f>
        <v>0</v>
      </c>
      <c r="BF43">
        <f>NETWORKDAYS(BA43,BA43,koszyki!$M$20:$M$89)</f>
        <v>1</v>
      </c>
      <c r="BH43">
        <f t="shared" si="15"/>
        <v>1</v>
      </c>
      <c r="BI43">
        <f t="shared" si="16"/>
        <v>1</v>
      </c>
      <c r="BJ43">
        <f t="shared" si="17"/>
        <v>1</v>
      </c>
      <c r="BK43">
        <f t="shared" si="18"/>
        <v>2</v>
      </c>
      <c r="BM43">
        <f t="shared" si="19"/>
        <v>0</v>
      </c>
    </row>
    <row r="44" spans="1:65">
      <c r="A44" s="1">
        <v>44835</v>
      </c>
      <c r="B44" s="1">
        <v>44835</v>
      </c>
      <c r="C44">
        <f t="shared" si="2"/>
        <v>0</v>
      </c>
      <c r="D44" s="21">
        <f>'Kalkulator Depozytów'!M49</f>
        <v>0</v>
      </c>
      <c r="E44" s="21">
        <f>'Kalkulator Depozytów'!N49</f>
        <v>0</v>
      </c>
      <c r="F44" s="21">
        <f>'Kalkulator Depozytów'!O49</f>
        <v>0</v>
      </c>
      <c r="G44" s="21">
        <f>'Kalkulator Depozytów'!P49</f>
        <v>0</v>
      </c>
      <c r="H44" s="21">
        <f>'Kalkulator Depozytów'!Q49</f>
        <v>0</v>
      </c>
      <c r="I44" s="37" t="e">
        <f ca="1">ROUND(IF(OR(AND(K44&gt;0,L44="PEAK5"),AND(K44&gt;0,L44="BASE5")),O44,IF(K44&gt;0,IF(OR(L44="BASE"),AVERAGE(INDIRECT("krzywa!C"&amp;MATCH(A44-$A$2,krzywa!A:A,0)&amp;":C"&amp;MATCH(B44-$A$2,krzywa!A:A,0),TRUE)),IF(OR(L44="OFFPEAK"),AVERAGE(INDIRECT("krzywa!D"&amp;MATCH(A44-$A$2,krzywa!A:A,0)&amp;":D"&amp;MATCH(B44-$A$2,krzywa!A:A,0))))))),4)</f>
        <v>#N/A</v>
      </c>
      <c r="K44">
        <f t="shared" si="3"/>
        <v>44835</v>
      </c>
      <c r="L44" t="s">
        <v>79</v>
      </c>
      <c r="M44">
        <f>NETWORKDAYS(A44,B44,koszyki!$M$20:$M$874)</f>
        <v>0</v>
      </c>
      <c r="N44">
        <f>B44-A44+1- NETWORKDAYS(A44,B44,koszyki!$M$20:$M$874)</f>
        <v>1</v>
      </c>
      <c r="O44" s="36" t="e">
        <f ca="1">ROUND(IF((B44-A44+1)&gt;2,IF(C44=75,AVERAGE(INDIRECT("krzywa!B"&amp;MATCH(K44-6,krzywa!A:A,0)&amp;":B"&amp;MATCH(K44-2,krzywa!A:A,0))),AVERAGE(INDIRECT("krzywa!B"&amp;MATCH(A44-$A$2+BM44,krzywa!A:A,0)&amp;":B"&amp;MATCH(B44-$A$2-AU44,krzywa!A:A,0)))),INDIRECT("krzywa!B"&amp;MATCH(K44,krzywa!A:A,0))),4)</f>
        <v>#N/A</v>
      </c>
      <c r="P44">
        <f t="shared" si="4"/>
        <v>0</v>
      </c>
      <c r="Q44" s="49" t="e">
        <f ca="1">-C44*ABS(D44-F44)*H44*I44*'Kalkulator Depozytów'!$F$14+'kompensacja międzyproduktowa'!X44</f>
        <v>#N/A</v>
      </c>
      <c r="Y44" s="57"/>
      <c r="AF44" s="1">
        <f t="shared" si="6"/>
        <v>44835</v>
      </c>
      <c r="AG44" s="1">
        <f t="shared" si="20"/>
        <v>44834</v>
      </c>
      <c r="AH44" s="1">
        <f t="shared" si="20"/>
        <v>44833</v>
      </c>
      <c r="AI44" s="1">
        <f t="shared" si="20"/>
        <v>44832</v>
      </c>
      <c r="AK44">
        <f>NETWORKDAYS(AF44,AF44,koszyki!$M$20:$M$89)</f>
        <v>0</v>
      </c>
      <c r="AL44">
        <f>NETWORKDAYS(AG44,AG44,koszyki!$M$20:$M$89)</f>
        <v>1</v>
      </c>
      <c r="AM44">
        <f>NETWORKDAYS(AH44,AH44,koszyki!$M$20:$M$89)</f>
        <v>1</v>
      </c>
      <c r="AN44">
        <f>NETWORKDAYS(AI44,AI44,koszyki!$M$20:$M$89)</f>
        <v>1</v>
      </c>
      <c r="AP44">
        <f t="shared" si="7"/>
        <v>0</v>
      </c>
      <c r="AQ44">
        <f t="shared" si="8"/>
        <v>1</v>
      </c>
      <c r="AR44">
        <f t="shared" si="9"/>
        <v>2</v>
      </c>
      <c r="AS44">
        <f t="shared" si="10"/>
        <v>3</v>
      </c>
      <c r="AU44">
        <f t="shared" si="11"/>
        <v>1</v>
      </c>
      <c r="AX44" s="1">
        <f t="shared" si="12"/>
        <v>44835</v>
      </c>
      <c r="AY44" s="1">
        <f t="shared" si="13"/>
        <v>44836</v>
      </c>
      <c r="AZ44" s="1">
        <f t="shared" si="13"/>
        <v>44837</v>
      </c>
      <c r="BA44" s="1">
        <f t="shared" si="14"/>
        <v>44838</v>
      </c>
      <c r="BC44">
        <f>NETWORKDAYS(AX44,AX44,koszyki!$M$20:$M$89)</f>
        <v>0</v>
      </c>
      <c r="BD44">
        <f>NETWORKDAYS(AY44,AY44,koszyki!$M$20:$M$89)</f>
        <v>0</v>
      </c>
      <c r="BE44">
        <f>NETWORKDAYS(AZ44,AZ44,koszyki!$M$20:$M$89)</f>
        <v>1</v>
      </c>
      <c r="BF44">
        <f>NETWORKDAYS(BA44,BA44,koszyki!$M$20:$M$89)</f>
        <v>1</v>
      </c>
      <c r="BH44">
        <f t="shared" si="15"/>
        <v>0</v>
      </c>
      <c r="BI44">
        <f t="shared" si="16"/>
        <v>0</v>
      </c>
      <c r="BJ44">
        <f t="shared" si="17"/>
        <v>1</v>
      </c>
      <c r="BK44">
        <f t="shared" si="18"/>
        <v>2</v>
      </c>
      <c r="BM44">
        <f t="shared" si="19"/>
        <v>2</v>
      </c>
    </row>
    <row r="45" spans="1:65">
      <c r="A45" s="1">
        <v>44836</v>
      </c>
      <c r="B45" s="1">
        <v>44836</v>
      </c>
      <c r="C45">
        <f t="shared" si="2"/>
        <v>0</v>
      </c>
      <c r="D45" s="21">
        <f>'Kalkulator Depozytów'!M50</f>
        <v>0</v>
      </c>
      <c r="E45" s="21">
        <f>'Kalkulator Depozytów'!N50</f>
        <v>0</v>
      </c>
      <c r="F45" s="21">
        <f>'Kalkulator Depozytów'!O50</f>
        <v>0</v>
      </c>
      <c r="G45" s="21">
        <f>'Kalkulator Depozytów'!P50</f>
        <v>0</v>
      </c>
      <c r="H45" s="21">
        <f>'Kalkulator Depozytów'!Q50</f>
        <v>0</v>
      </c>
      <c r="I45" s="37" t="e">
        <f ca="1">ROUND(IF(OR(AND(K45&gt;0,L45="PEAK5"),AND(K45&gt;0,L45="BASE5")),O45,IF(K45&gt;0,IF(OR(L45="BASE"),AVERAGE(INDIRECT("krzywa!C"&amp;MATCH(A45-$A$2,krzywa!A:A,0)&amp;":C"&amp;MATCH(B45-$A$2,krzywa!A:A,0),TRUE)),IF(OR(L45="OFFPEAK"),AVERAGE(INDIRECT("krzywa!D"&amp;MATCH(A45-$A$2,krzywa!A:A,0)&amp;":D"&amp;MATCH(B45-$A$2,krzywa!A:A,0))))))),4)</f>
        <v>#N/A</v>
      </c>
      <c r="K45">
        <f t="shared" si="3"/>
        <v>44836</v>
      </c>
      <c r="L45" t="s">
        <v>79</v>
      </c>
      <c r="M45">
        <f>NETWORKDAYS(A45,B45,koszyki!$M$20:$M$874)</f>
        <v>0</v>
      </c>
      <c r="N45">
        <f>B45-A45+1- NETWORKDAYS(A45,B45,koszyki!$M$20:$M$874)</f>
        <v>1</v>
      </c>
      <c r="O45" s="36" t="e">
        <f ca="1">ROUND(IF((B45-A45+1)&gt;2,IF(C45=75,AVERAGE(INDIRECT("krzywa!B"&amp;MATCH(K45-6,krzywa!A:A,0)&amp;":B"&amp;MATCH(K45-2,krzywa!A:A,0))),AVERAGE(INDIRECT("krzywa!B"&amp;MATCH(A45-$A$2+BM45,krzywa!A:A,0)&amp;":B"&amp;MATCH(B45-$A$2-AU45,krzywa!A:A,0)))),INDIRECT("krzywa!B"&amp;MATCH(K45,krzywa!A:A,0))),4)</f>
        <v>#N/A</v>
      </c>
      <c r="P45">
        <f t="shared" si="4"/>
        <v>0</v>
      </c>
      <c r="Q45" s="49" t="e">
        <f ca="1">-C45*ABS(D45-F45)*H45*I45*'Kalkulator Depozytów'!$F$14+'kompensacja międzyproduktowa'!X45</f>
        <v>#N/A</v>
      </c>
      <c r="AF45" s="1">
        <f t="shared" si="6"/>
        <v>44836</v>
      </c>
      <c r="AG45" s="1">
        <f t="shared" si="20"/>
        <v>44835</v>
      </c>
      <c r="AH45" s="1">
        <f t="shared" si="20"/>
        <v>44834</v>
      </c>
      <c r="AI45" s="1">
        <f t="shared" si="20"/>
        <v>44833</v>
      </c>
      <c r="AK45">
        <f>NETWORKDAYS(AF45,AF45,koszyki!$M$20:$M$89)</f>
        <v>0</v>
      </c>
      <c r="AL45">
        <f>NETWORKDAYS(AG45,AG45,koszyki!$M$20:$M$89)</f>
        <v>0</v>
      </c>
      <c r="AM45">
        <f>NETWORKDAYS(AH45,AH45,koszyki!$M$20:$M$89)</f>
        <v>1</v>
      </c>
      <c r="AN45">
        <f>NETWORKDAYS(AI45,AI45,koszyki!$M$20:$M$89)</f>
        <v>1</v>
      </c>
      <c r="AP45">
        <f t="shared" si="7"/>
        <v>0</v>
      </c>
      <c r="AQ45">
        <f t="shared" si="8"/>
        <v>0</v>
      </c>
      <c r="AR45">
        <f t="shared" si="9"/>
        <v>1</v>
      </c>
      <c r="AS45">
        <f t="shared" si="10"/>
        <v>2</v>
      </c>
      <c r="AU45">
        <f t="shared" si="11"/>
        <v>2</v>
      </c>
      <c r="AX45" s="1">
        <f t="shared" si="12"/>
        <v>44836</v>
      </c>
      <c r="AY45" s="1">
        <f t="shared" si="13"/>
        <v>44837</v>
      </c>
      <c r="AZ45" s="1">
        <f t="shared" si="13"/>
        <v>44838</v>
      </c>
      <c r="BA45" s="1">
        <f t="shared" si="14"/>
        <v>44839</v>
      </c>
      <c r="BC45">
        <f>NETWORKDAYS(AX45,AX45,koszyki!$M$20:$M$89)</f>
        <v>0</v>
      </c>
      <c r="BD45">
        <f>NETWORKDAYS(AY45,AY45,koszyki!$M$20:$M$89)</f>
        <v>1</v>
      </c>
      <c r="BE45">
        <f>NETWORKDAYS(AZ45,AZ45,koszyki!$M$20:$M$89)</f>
        <v>1</v>
      </c>
      <c r="BF45">
        <f>NETWORKDAYS(BA45,BA45,koszyki!$M$20:$M$89)</f>
        <v>1</v>
      </c>
      <c r="BH45">
        <f t="shared" si="15"/>
        <v>0</v>
      </c>
      <c r="BI45">
        <f t="shared" si="16"/>
        <v>1</v>
      </c>
      <c r="BJ45">
        <f t="shared" si="17"/>
        <v>2</v>
      </c>
      <c r="BK45">
        <f t="shared" si="18"/>
        <v>3</v>
      </c>
      <c r="BM45">
        <f t="shared" si="19"/>
        <v>1</v>
      </c>
    </row>
    <row r="46" spans="1:65">
      <c r="A46" s="1">
        <v>44837</v>
      </c>
      <c r="B46" s="1">
        <v>44837</v>
      </c>
      <c r="C46">
        <f t="shared" si="2"/>
        <v>15</v>
      </c>
      <c r="D46" s="21">
        <f>'Kalkulator Depozytów'!M51</f>
        <v>0</v>
      </c>
      <c r="E46" s="21">
        <f>'Kalkulator Depozytów'!N51</f>
        <v>0</v>
      </c>
      <c r="F46" s="21">
        <f>'Kalkulator Depozytów'!O51</f>
        <v>0</v>
      </c>
      <c r="G46" s="21">
        <f>'Kalkulator Depozytów'!P51</f>
        <v>0</v>
      </c>
      <c r="H46" s="21">
        <f>'Kalkulator Depozytów'!Q51</f>
        <v>0</v>
      </c>
      <c r="I46" s="37" t="e">
        <f ca="1">ROUND(IF(OR(AND(K46&gt;0,L46="PEAK5"),AND(K46&gt;0,L46="BASE5")),O46,IF(K46&gt;0,IF(OR(L46="BASE"),AVERAGE(INDIRECT("krzywa!C"&amp;MATCH(A46-$A$2,krzywa!A:A,0)&amp;":C"&amp;MATCH(B46-$A$2,krzywa!A:A,0),TRUE)),IF(OR(L46="OFFPEAK"),AVERAGE(INDIRECT("krzywa!D"&amp;MATCH(A46-$A$2,krzywa!A:A,0)&amp;":D"&amp;MATCH(B46-$A$2,krzywa!A:A,0))))))),4)</f>
        <v>#N/A</v>
      </c>
      <c r="K46">
        <f t="shared" si="3"/>
        <v>44837</v>
      </c>
      <c r="L46" t="s">
        <v>79</v>
      </c>
      <c r="M46">
        <f>NETWORKDAYS(A46,B46,koszyki!$M$20:$M$874)</f>
        <v>1</v>
      </c>
      <c r="N46">
        <f>B46-A46+1- NETWORKDAYS(A46,B46,koszyki!$M$20:$M$874)</f>
        <v>0</v>
      </c>
      <c r="O46" s="36" t="e">
        <f ca="1">ROUND(IF((B46-A46+1)&gt;2,IF(C46=75,AVERAGE(INDIRECT("krzywa!B"&amp;MATCH(K46-6,krzywa!A:A,0)&amp;":B"&amp;MATCH(K46-2,krzywa!A:A,0))),AVERAGE(INDIRECT("krzywa!B"&amp;MATCH(A46-$A$2+BM46,krzywa!A:A,0)&amp;":B"&amp;MATCH(B46-$A$2-AU46,krzywa!A:A,0)))),INDIRECT("krzywa!B"&amp;MATCH(K46,krzywa!A:A,0))),4)</f>
        <v>#N/A</v>
      </c>
      <c r="P46">
        <f t="shared" si="4"/>
        <v>0</v>
      </c>
      <c r="Q46" s="49" t="e">
        <f ca="1">-C46*ABS(D46-F46)*H46*I46*'Kalkulator Depozytów'!$F$14+'kompensacja międzyproduktowa'!X46</f>
        <v>#N/A</v>
      </c>
      <c r="AF46" s="1">
        <f t="shared" si="6"/>
        <v>44837</v>
      </c>
      <c r="AG46" s="1">
        <f t="shared" si="20"/>
        <v>44836</v>
      </c>
      <c r="AH46" s="1">
        <f t="shared" si="20"/>
        <v>44835</v>
      </c>
      <c r="AI46" s="1">
        <f t="shared" si="20"/>
        <v>44834</v>
      </c>
      <c r="AK46">
        <f>NETWORKDAYS(AF46,AF46,koszyki!$M$20:$M$89)</f>
        <v>1</v>
      </c>
      <c r="AL46">
        <f>NETWORKDAYS(AG46,AG46,koszyki!$M$20:$M$89)</f>
        <v>0</v>
      </c>
      <c r="AM46">
        <f>NETWORKDAYS(AH46,AH46,koszyki!$M$20:$M$89)</f>
        <v>0</v>
      </c>
      <c r="AN46">
        <f>NETWORKDAYS(AI46,AI46,koszyki!$M$20:$M$89)</f>
        <v>1</v>
      </c>
      <c r="AP46">
        <f t="shared" si="7"/>
        <v>1</v>
      </c>
      <c r="AQ46">
        <f t="shared" si="8"/>
        <v>1</v>
      </c>
      <c r="AR46">
        <f t="shared" si="9"/>
        <v>1</v>
      </c>
      <c r="AS46">
        <f t="shared" si="10"/>
        <v>2</v>
      </c>
      <c r="AU46">
        <f t="shared" si="11"/>
        <v>0</v>
      </c>
      <c r="AX46" s="1">
        <f t="shared" si="12"/>
        <v>44837</v>
      </c>
      <c r="AY46" s="1">
        <f t="shared" si="13"/>
        <v>44838</v>
      </c>
      <c r="AZ46" s="1">
        <f t="shared" si="13"/>
        <v>44839</v>
      </c>
      <c r="BA46" s="1">
        <f t="shared" si="14"/>
        <v>44840</v>
      </c>
      <c r="BC46">
        <f>NETWORKDAYS(AX46,AX46,koszyki!$M$20:$M$89)</f>
        <v>1</v>
      </c>
      <c r="BD46">
        <f>NETWORKDAYS(AY46,AY46,koszyki!$M$20:$M$89)</f>
        <v>1</v>
      </c>
      <c r="BE46">
        <f>NETWORKDAYS(AZ46,AZ46,koszyki!$M$20:$M$89)</f>
        <v>1</v>
      </c>
      <c r="BF46">
        <f>NETWORKDAYS(BA46,BA46,koszyki!$M$20:$M$89)</f>
        <v>1</v>
      </c>
      <c r="BH46">
        <f t="shared" si="15"/>
        <v>1</v>
      </c>
      <c r="BI46">
        <f t="shared" si="16"/>
        <v>2</v>
      </c>
      <c r="BJ46">
        <f t="shared" si="17"/>
        <v>3</v>
      </c>
      <c r="BK46">
        <f t="shared" si="18"/>
        <v>4</v>
      </c>
      <c r="BM46">
        <f t="shared" si="19"/>
        <v>0</v>
      </c>
    </row>
    <row r="47" spans="1:65">
      <c r="A47" s="1">
        <v>44838</v>
      </c>
      <c r="B47" s="1">
        <v>44838</v>
      </c>
      <c r="C47">
        <f t="shared" si="2"/>
        <v>15</v>
      </c>
      <c r="D47" s="21">
        <f>'Kalkulator Depozytów'!M52</f>
        <v>0</v>
      </c>
      <c r="E47" s="21">
        <f>'Kalkulator Depozytów'!N52</f>
        <v>0</v>
      </c>
      <c r="F47" s="21">
        <f>'Kalkulator Depozytów'!O52</f>
        <v>0</v>
      </c>
      <c r="G47" s="21">
        <f>'Kalkulator Depozytów'!P52</f>
        <v>0</v>
      </c>
      <c r="H47" s="21">
        <f>'Kalkulator Depozytów'!Q52</f>
        <v>0</v>
      </c>
      <c r="I47" s="37" t="e">
        <f ca="1">ROUND(IF(OR(AND(K47&gt;0,L47="PEAK5"),AND(K47&gt;0,L47="BASE5")),O47,IF(K47&gt;0,IF(OR(L47="BASE"),AVERAGE(INDIRECT("krzywa!C"&amp;MATCH(A47-$A$2,krzywa!A:A,0)&amp;":C"&amp;MATCH(B47-$A$2,krzywa!A:A,0),TRUE)),IF(OR(L47="OFFPEAK"),AVERAGE(INDIRECT("krzywa!D"&amp;MATCH(A47-$A$2,krzywa!A:A,0)&amp;":D"&amp;MATCH(B47-$A$2,krzywa!A:A,0))))))),4)</f>
        <v>#N/A</v>
      </c>
      <c r="K47">
        <f t="shared" si="3"/>
        <v>44838</v>
      </c>
      <c r="L47" t="s">
        <v>79</v>
      </c>
      <c r="M47">
        <f>NETWORKDAYS(A47,B47,koszyki!$M$20:$M$874)</f>
        <v>1</v>
      </c>
      <c r="N47">
        <f>B47-A47+1- NETWORKDAYS(A47,B47,koszyki!$M$20:$M$874)</f>
        <v>0</v>
      </c>
      <c r="O47" s="36" t="e">
        <f ca="1">ROUND(IF((B47-A47+1)&gt;2,IF(C47=75,AVERAGE(INDIRECT("krzywa!B"&amp;MATCH(K47-6,krzywa!A:A,0)&amp;":B"&amp;MATCH(K47-2,krzywa!A:A,0))),AVERAGE(INDIRECT("krzywa!B"&amp;MATCH(A47-$A$2+BM47,krzywa!A:A,0)&amp;":B"&amp;MATCH(B47-$A$2-AU47,krzywa!A:A,0)))),INDIRECT("krzywa!B"&amp;MATCH(K47,krzywa!A:A,0))),4)</f>
        <v>#N/A</v>
      </c>
      <c r="P47">
        <f t="shared" si="4"/>
        <v>0</v>
      </c>
      <c r="Q47" s="49" t="e">
        <f ca="1">-C47*ABS(D47-F47)*H47*I47*'Kalkulator Depozytów'!$F$14+'kompensacja międzyproduktowa'!X47</f>
        <v>#N/A</v>
      </c>
      <c r="AF47" s="1">
        <f t="shared" si="6"/>
        <v>44838</v>
      </c>
      <c r="AG47" s="1">
        <f t="shared" si="20"/>
        <v>44837</v>
      </c>
      <c r="AH47" s="1">
        <f t="shared" si="20"/>
        <v>44836</v>
      </c>
      <c r="AI47" s="1">
        <f t="shared" si="20"/>
        <v>44835</v>
      </c>
      <c r="AK47">
        <f>NETWORKDAYS(AF47,AF47,koszyki!$M$20:$M$89)</f>
        <v>1</v>
      </c>
      <c r="AL47">
        <f>NETWORKDAYS(AG47,AG47,koszyki!$M$20:$M$89)</f>
        <v>1</v>
      </c>
      <c r="AM47">
        <f>NETWORKDAYS(AH47,AH47,koszyki!$M$20:$M$89)</f>
        <v>0</v>
      </c>
      <c r="AN47">
        <f>NETWORKDAYS(AI47,AI47,koszyki!$M$20:$M$89)</f>
        <v>0</v>
      </c>
      <c r="AP47">
        <f t="shared" si="7"/>
        <v>1</v>
      </c>
      <c r="AQ47">
        <f t="shared" si="8"/>
        <v>2</v>
      </c>
      <c r="AR47">
        <f t="shared" si="9"/>
        <v>2</v>
      </c>
      <c r="AS47">
        <f t="shared" si="10"/>
        <v>2</v>
      </c>
      <c r="AU47">
        <f t="shared" si="11"/>
        <v>0</v>
      </c>
      <c r="AX47" s="1">
        <f t="shared" si="12"/>
        <v>44838</v>
      </c>
      <c r="AY47" s="1">
        <f t="shared" si="13"/>
        <v>44839</v>
      </c>
      <c r="AZ47" s="1">
        <f t="shared" si="13"/>
        <v>44840</v>
      </c>
      <c r="BA47" s="1">
        <f t="shared" si="14"/>
        <v>44841</v>
      </c>
      <c r="BC47">
        <f>NETWORKDAYS(AX47,AX47,koszyki!$M$20:$M$89)</f>
        <v>1</v>
      </c>
      <c r="BD47">
        <f>NETWORKDAYS(AY47,AY47,koszyki!$M$20:$M$89)</f>
        <v>1</v>
      </c>
      <c r="BE47">
        <f>NETWORKDAYS(AZ47,AZ47,koszyki!$M$20:$M$89)</f>
        <v>1</v>
      </c>
      <c r="BF47">
        <f>NETWORKDAYS(BA47,BA47,koszyki!$M$20:$M$89)</f>
        <v>1</v>
      </c>
      <c r="BH47">
        <f t="shared" si="15"/>
        <v>1</v>
      </c>
      <c r="BI47">
        <f t="shared" si="16"/>
        <v>2</v>
      </c>
      <c r="BJ47">
        <f t="shared" si="17"/>
        <v>3</v>
      </c>
      <c r="BK47">
        <f t="shared" si="18"/>
        <v>4</v>
      </c>
      <c r="BM47">
        <f t="shared" si="19"/>
        <v>0</v>
      </c>
    </row>
    <row r="48" spans="1:65">
      <c r="A48" s="1">
        <v>44839</v>
      </c>
      <c r="B48" s="1">
        <v>44839</v>
      </c>
      <c r="C48">
        <f t="shared" si="2"/>
        <v>15</v>
      </c>
      <c r="D48" s="21">
        <f>'Kalkulator Depozytów'!M53</f>
        <v>0</v>
      </c>
      <c r="E48" s="21">
        <f>'Kalkulator Depozytów'!N53</f>
        <v>0</v>
      </c>
      <c r="F48" s="21">
        <f>'Kalkulator Depozytów'!O53</f>
        <v>0</v>
      </c>
      <c r="G48" s="21">
        <f>'Kalkulator Depozytów'!P53</f>
        <v>0</v>
      </c>
      <c r="H48" s="21">
        <f>'Kalkulator Depozytów'!Q53</f>
        <v>0</v>
      </c>
      <c r="I48" s="37" t="e">
        <f ca="1">ROUND(IF(OR(AND(K48&gt;0,L48="PEAK5"),AND(K48&gt;0,L48="BASE5")),O48,IF(K48&gt;0,IF(OR(L48="BASE"),AVERAGE(INDIRECT("krzywa!C"&amp;MATCH(A48-$A$2,krzywa!A:A,0)&amp;":C"&amp;MATCH(B48-$A$2,krzywa!A:A,0),TRUE)),IF(OR(L48="OFFPEAK"),AVERAGE(INDIRECT("krzywa!D"&amp;MATCH(A48-$A$2,krzywa!A:A,0)&amp;":D"&amp;MATCH(B48-$A$2,krzywa!A:A,0))))))),4)</f>
        <v>#N/A</v>
      </c>
      <c r="K48">
        <f t="shared" si="3"/>
        <v>44839</v>
      </c>
      <c r="L48" t="s">
        <v>79</v>
      </c>
      <c r="M48">
        <f>NETWORKDAYS(A48,B48,koszyki!$M$20:$M$874)</f>
        <v>1</v>
      </c>
      <c r="N48">
        <f>B48-A48+1- NETWORKDAYS(A48,B48,koszyki!$M$20:$M$874)</f>
        <v>0</v>
      </c>
      <c r="O48" s="36" t="e">
        <f ca="1">ROUND(IF((B48-A48+1)&gt;2,IF(C48=75,AVERAGE(INDIRECT("krzywa!B"&amp;MATCH(K48-6,krzywa!A:A,0)&amp;":B"&amp;MATCH(K48-2,krzywa!A:A,0))),AVERAGE(INDIRECT("krzywa!B"&amp;MATCH(A48-$A$2+BM48,krzywa!A:A,0)&amp;":B"&amp;MATCH(B48-$A$2-AU48,krzywa!A:A,0)))),INDIRECT("krzywa!B"&amp;MATCH(K48,krzywa!A:A,0))),4)</f>
        <v>#N/A</v>
      </c>
      <c r="P48">
        <f t="shared" si="4"/>
        <v>0</v>
      </c>
      <c r="Q48" s="49" t="e">
        <f ca="1">-C48*ABS(D48-F48)*H48*I48*'Kalkulator Depozytów'!$F$14+'kompensacja międzyproduktowa'!X48</f>
        <v>#N/A</v>
      </c>
      <c r="AF48" s="1">
        <f t="shared" si="6"/>
        <v>44839</v>
      </c>
      <c r="AG48" s="1">
        <f t="shared" ref="AG48:AI67" si="21">AF48-1</f>
        <v>44838</v>
      </c>
      <c r="AH48" s="1">
        <f t="shared" si="21"/>
        <v>44837</v>
      </c>
      <c r="AI48" s="1">
        <f t="shared" si="21"/>
        <v>44836</v>
      </c>
      <c r="AK48">
        <f>NETWORKDAYS(AF48,AF48,koszyki!$M$20:$M$89)</f>
        <v>1</v>
      </c>
      <c r="AL48">
        <f>NETWORKDAYS(AG48,AG48,koszyki!$M$20:$M$89)</f>
        <v>1</v>
      </c>
      <c r="AM48">
        <f>NETWORKDAYS(AH48,AH48,koszyki!$M$20:$M$89)</f>
        <v>1</v>
      </c>
      <c r="AN48">
        <f>NETWORKDAYS(AI48,AI48,koszyki!$M$20:$M$89)</f>
        <v>0</v>
      </c>
      <c r="AP48">
        <f t="shared" si="7"/>
        <v>1</v>
      </c>
      <c r="AQ48">
        <f t="shared" si="8"/>
        <v>2</v>
      </c>
      <c r="AR48">
        <f t="shared" si="9"/>
        <v>3</v>
      </c>
      <c r="AS48">
        <f t="shared" si="10"/>
        <v>3</v>
      </c>
      <c r="AU48">
        <f t="shared" si="11"/>
        <v>0</v>
      </c>
      <c r="AX48" s="1">
        <f t="shared" si="12"/>
        <v>44839</v>
      </c>
      <c r="AY48" s="1">
        <f t="shared" si="13"/>
        <v>44840</v>
      </c>
      <c r="AZ48" s="1">
        <f t="shared" si="13"/>
        <v>44841</v>
      </c>
      <c r="BA48" s="1">
        <f t="shared" si="14"/>
        <v>44842</v>
      </c>
      <c r="BC48">
        <f>NETWORKDAYS(AX48,AX48,koszyki!$M$20:$M$89)</f>
        <v>1</v>
      </c>
      <c r="BD48">
        <f>NETWORKDAYS(AY48,AY48,koszyki!$M$20:$M$89)</f>
        <v>1</v>
      </c>
      <c r="BE48">
        <f>NETWORKDAYS(AZ48,AZ48,koszyki!$M$20:$M$89)</f>
        <v>1</v>
      </c>
      <c r="BF48">
        <f>NETWORKDAYS(BA48,BA48,koszyki!$M$20:$M$89)</f>
        <v>0</v>
      </c>
      <c r="BH48">
        <f t="shared" si="15"/>
        <v>1</v>
      </c>
      <c r="BI48">
        <f t="shared" si="16"/>
        <v>2</v>
      </c>
      <c r="BJ48">
        <f t="shared" si="17"/>
        <v>3</v>
      </c>
      <c r="BK48">
        <f t="shared" si="18"/>
        <v>3</v>
      </c>
      <c r="BM48">
        <f t="shared" si="19"/>
        <v>0</v>
      </c>
    </row>
    <row r="49" spans="1:65">
      <c r="A49" s="1">
        <v>44840</v>
      </c>
      <c r="B49" s="1">
        <v>44840</v>
      </c>
      <c r="C49">
        <f t="shared" si="2"/>
        <v>15</v>
      </c>
      <c r="D49" s="21">
        <f>'Kalkulator Depozytów'!M54</f>
        <v>0</v>
      </c>
      <c r="E49" s="21">
        <f>'Kalkulator Depozytów'!N54</f>
        <v>0</v>
      </c>
      <c r="F49" s="21">
        <f>'Kalkulator Depozytów'!O54</f>
        <v>0</v>
      </c>
      <c r="G49" s="21">
        <f>'Kalkulator Depozytów'!P54</f>
        <v>0</v>
      </c>
      <c r="H49" s="21">
        <f>'Kalkulator Depozytów'!Q54</f>
        <v>0</v>
      </c>
      <c r="I49" s="37" t="e">
        <f ca="1">ROUND(IF(OR(AND(K49&gt;0,L49="PEAK5"),AND(K49&gt;0,L49="BASE5")),O49,IF(K49&gt;0,IF(OR(L49="BASE"),AVERAGE(INDIRECT("krzywa!C"&amp;MATCH(A49-$A$2,krzywa!A:A,0)&amp;":C"&amp;MATCH(B49-$A$2,krzywa!A:A,0),TRUE)),IF(OR(L49="OFFPEAK"),AVERAGE(INDIRECT("krzywa!D"&amp;MATCH(A49-$A$2,krzywa!A:A,0)&amp;":D"&amp;MATCH(B49-$A$2,krzywa!A:A,0))))))),4)</f>
        <v>#N/A</v>
      </c>
      <c r="K49">
        <f t="shared" si="3"/>
        <v>44840</v>
      </c>
      <c r="L49" t="s">
        <v>79</v>
      </c>
      <c r="M49">
        <f>NETWORKDAYS(A49,B49,koszyki!$M$20:$M$874)</f>
        <v>1</v>
      </c>
      <c r="N49">
        <f>B49-A49+1- NETWORKDAYS(A49,B49,koszyki!$M$20:$M$874)</f>
        <v>0</v>
      </c>
      <c r="O49" s="36" t="e">
        <f ca="1">ROUND(IF((B49-A49+1)&gt;2,IF(C49=75,AVERAGE(INDIRECT("krzywa!B"&amp;MATCH(K49-6,krzywa!A:A,0)&amp;":B"&amp;MATCH(K49-2,krzywa!A:A,0))),AVERAGE(INDIRECT("krzywa!B"&amp;MATCH(A49-$A$2+BM49,krzywa!A:A,0)&amp;":B"&amp;MATCH(B49-$A$2-AU49,krzywa!A:A,0)))),INDIRECT("krzywa!B"&amp;MATCH(K49,krzywa!A:A,0))),4)</f>
        <v>#N/A</v>
      </c>
      <c r="P49">
        <f t="shared" si="4"/>
        <v>0</v>
      </c>
      <c r="Q49" s="49" t="e">
        <f ca="1">-C49*ABS(D49-F49)*H49*I49*'Kalkulator Depozytów'!$F$14+'kompensacja międzyproduktowa'!X49</f>
        <v>#N/A</v>
      </c>
      <c r="AF49" s="1">
        <f t="shared" si="6"/>
        <v>44840</v>
      </c>
      <c r="AG49" s="1">
        <f t="shared" si="21"/>
        <v>44839</v>
      </c>
      <c r="AH49" s="1">
        <f t="shared" si="21"/>
        <v>44838</v>
      </c>
      <c r="AI49" s="1">
        <f t="shared" si="21"/>
        <v>44837</v>
      </c>
      <c r="AK49">
        <f>NETWORKDAYS(AF49,AF49,koszyki!$M$20:$M$89)</f>
        <v>1</v>
      </c>
      <c r="AL49">
        <f>NETWORKDAYS(AG49,AG49,koszyki!$M$20:$M$89)</f>
        <v>1</v>
      </c>
      <c r="AM49">
        <f>NETWORKDAYS(AH49,AH49,koszyki!$M$20:$M$89)</f>
        <v>1</v>
      </c>
      <c r="AN49">
        <f>NETWORKDAYS(AI49,AI49,koszyki!$M$20:$M$89)</f>
        <v>1</v>
      </c>
      <c r="AP49">
        <f t="shared" si="7"/>
        <v>1</v>
      </c>
      <c r="AQ49">
        <f t="shared" si="8"/>
        <v>2</v>
      </c>
      <c r="AR49">
        <f t="shared" si="9"/>
        <v>3</v>
      </c>
      <c r="AS49">
        <f t="shared" si="10"/>
        <v>4</v>
      </c>
      <c r="AU49">
        <f t="shared" si="11"/>
        <v>0</v>
      </c>
      <c r="AX49" s="1">
        <f t="shared" si="12"/>
        <v>44840</v>
      </c>
      <c r="AY49" s="1">
        <f t="shared" si="13"/>
        <v>44841</v>
      </c>
      <c r="AZ49" s="1">
        <f t="shared" si="13"/>
        <v>44842</v>
      </c>
      <c r="BA49" s="1">
        <f t="shared" si="14"/>
        <v>44843</v>
      </c>
      <c r="BC49">
        <f>NETWORKDAYS(AX49,AX49,koszyki!$M$20:$M$89)</f>
        <v>1</v>
      </c>
      <c r="BD49">
        <f>NETWORKDAYS(AY49,AY49,koszyki!$M$20:$M$89)</f>
        <v>1</v>
      </c>
      <c r="BE49">
        <f>NETWORKDAYS(AZ49,AZ49,koszyki!$M$20:$M$89)</f>
        <v>0</v>
      </c>
      <c r="BF49">
        <f>NETWORKDAYS(BA49,BA49,koszyki!$M$20:$M$89)</f>
        <v>0</v>
      </c>
      <c r="BH49">
        <f t="shared" si="15"/>
        <v>1</v>
      </c>
      <c r="BI49">
        <f t="shared" si="16"/>
        <v>2</v>
      </c>
      <c r="BJ49">
        <f t="shared" si="17"/>
        <v>2</v>
      </c>
      <c r="BK49">
        <f t="shared" si="18"/>
        <v>2</v>
      </c>
      <c r="BM49">
        <f t="shared" si="19"/>
        <v>0</v>
      </c>
    </row>
    <row r="50" spans="1:65">
      <c r="A50" s="1">
        <v>44841</v>
      </c>
      <c r="B50" s="1">
        <v>44841</v>
      </c>
      <c r="C50">
        <f t="shared" si="2"/>
        <v>15</v>
      </c>
      <c r="D50" s="21">
        <f>'Kalkulator Depozytów'!M55</f>
        <v>0</v>
      </c>
      <c r="E50" s="21">
        <f>'Kalkulator Depozytów'!N55</f>
        <v>0</v>
      </c>
      <c r="F50" s="21">
        <f>'Kalkulator Depozytów'!O55</f>
        <v>0</v>
      </c>
      <c r="G50" s="21">
        <f>'Kalkulator Depozytów'!P55</f>
        <v>0</v>
      </c>
      <c r="H50" s="21">
        <f>'Kalkulator Depozytów'!Q55</f>
        <v>0</v>
      </c>
      <c r="I50" s="37" t="e">
        <f ca="1">ROUND(IF(OR(AND(K50&gt;0,L50="PEAK5"),AND(K50&gt;0,L50="BASE5")),O50,IF(K50&gt;0,IF(OR(L50="BASE"),AVERAGE(INDIRECT("krzywa!C"&amp;MATCH(A50-$A$2,krzywa!A:A,0)&amp;":C"&amp;MATCH(B50-$A$2,krzywa!A:A,0),TRUE)),IF(OR(L50="OFFPEAK"),AVERAGE(INDIRECT("krzywa!D"&amp;MATCH(A50-$A$2,krzywa!A:A,0)&amp;":D"&amp;MATCH(B50-$A$2,krzywa!A:A,0))))))),4)</f>
        <v>#N/A</v>
      </c>
      <c r="K50">
        <f t="shared" si="3"/>
        <v>44841</v>
      </c>
      <c r="L50" t="s">
        <v>79</v>
      </c>
      <c r="M50">
        <f>NETWORKDAYS(A50,B50,koszyki!$M$20:$M$874)</f>
        <v>1</v>
      </c>
      <c r="N50">
        <f>B50-A50+1- NETWORKDAYS(A50,B50,koszyki!$M$20:$M$874)</f>
        <v>0</v>
      </c>
      <c r="O50" s="36" t="e">
        <f ca="1">ROUND(IF((B50-A50+1)&gt;2,IF(C50=75,AVERAGE(INDIRECT("krzywa!B"&amp;MATCH(K50-6,krzywa!A:A,0)&amp;":B"&amp;MATCH(K50-2,krzywa!A:A,0))),AVERAGE(INDIRECT("krzywa!B"&amp;MATCH(A50-$A$2+BM50,krzywa!A:A,0)&amp;":B"&amp;MATCH(B50-$A$2-AU50,krzywa!A:A,0)))),INDIRECT("krzywa!B"&amp;MATCH(K50,krzywa!A:A,0))),4)</f>
        <v>#N/A</v>
      </c>
      <c r="P50">
        <f t="shared" si="4"/>
        <v>0</v>
      </c>
      <c r="Q50" s="49" t="e">
        <f ca="1">-C50*ABS(D50-F50)*H50*I50*'Kalkulator Depozytów'!$F$14+'kompensacja międzyproduktowa'!X50</f>
        <v>#N/A</v>
      </c>
      <c r="AF50" s="1">
        <f t="shared" si="6"/>
        <v>44841</v>
      </c>
      <c r="AG50" s="1">
        <f t="shared" si="21"/>
        <v>44840</v>
      </c>
      <c r="AH50" s="1">
        <f t="shared" si="21"/>
        <v>44839</v>
      </c>
      <c r="AI50" s="1">
        <f t="shared" si="21"/>
        <v>44838</v>
      </c>
      <c r="AK50">
        <f>NETWORKDAYS(AF50,AF50,koszyki!$M$20:$M$89)</f>
        <v>1</v>
      </c>
      <c r="AL50">
        <f>NETWORKDAYS(AG50,AG50,koszyki!$M$20:$M$89)</f>
        <v>1</v>
      </c>
      <c r="AM50">
        <f>NETWORKDAYS(AH50,AH50,koszyki!$M$20:$M$89)</f>
        <v>1</v>
      </c>
      <c r="AN50">
        <f>NETWORKDAYS(AI50,AI50,koszyki!$M$20:$M$89)</f>
        <v>1</v>
      </c>
      <c r="AP50">
        <f t="shared" si="7"/>
        <v>1</v>
      </c>
      <c r="AQ50">
        <f t="shared" si="8"/>
        <v>2</v>
      </c>
      <c r="AR50">
        <f t="shared" si="9"/>
        <v>3</v>
      </c>
      <c r="AS50">
        <f t="shared" si="10"/>
        <v>4</v>
      </c>
      <c r="AU50">
        <f t="shared" si="11"/>
        <v>0</v>
      </c>
      <c r="AX50" s="1">
        <f t="shared" si="12"/>
        <v>44841</v>
      </c>
      <c r="AY50" s="1">
        <f t="shared" si="13"/>
        <v>44842</v>
      </c>
      <c r="AZ50" s="1">
        <f t="shared" si="13"/>
        <v>44843</v>
      </c>
      <c r="BA50" s="1">
        <f t="shared" si="14"/>
        <v>44844</v>
      </c>
      <c r="BC50">
        <f>NETWORKDAYS(AX50,AX50,koszyki!$M$20:$M$89)</f>
        <v>1</v>
      </c>
      <c r="BD50">
        <f>NETWORKDAYS(AY50,AY50,koszyki!$M$20:$M$89)</f>
        <v>0</v>
      </c>
      <c r="BE50">
        <f>NETWORKDAYS(AZ50,AZ50,koszyki!$M$20:$M$89)</f>
        <v>0</v>
      </c>
      <c r="BF50">
        <f>NETWORKDAYS(BA50,BA50,koszyki!$M$20:$M$89)</f>
        <v>1</v>
      </c>
      <c r="BH50">
        <f t="shared" si="15"/>
        <v>1</v>
      </c>
      <c r="BI50">
        <f t="shared" si="16"/>
        <v>1</v>
      </c>
      <c r="BJ50">
        <f t="shared" si="17"/>
        <v>1</v>
      </c>
      <c r="BK50">
        <f t="shared" si="18"/>
        <v>2</v>
      </c>
      <c r="BM50">
        <f t="shared" si="19"/>
        <v>0</v>
      </c>
    </row>
    <row r="51" spans="1:65">
      <c r="A51" s="1">
        <v>44842</v>
      </c>
      <c r="B51" s="1">
        <v>44842</v>
      </c>
      <c r="C51">
        <f t="shared" si="2"/>
        <v>0</v>
      </c>
      <c r="D51" s="21">
        <f>'Kalkulator Depozytów'!M56</f>
        <v>0</v>
      </c>
      <c r="E51" s="21">
        <f>'Kalkulator Depozytów'!N56</f>
        <v>0</v>
      </c>
      <c r="F51" s="21">
        <f>'Kalkulator Depozytów'!O56</f>
        <v>0</v>
      </c>
      <c r="G51" s="21">
        <f>'Kalkulator Depozytów'!P56</f>
        <v>0</v>
      </c>
      <c r="H51" s="21">
        <f>'Kalkulator Depozytów'!Q56</f>
        <v>0</v>
      </c>
      <c r="I51" s="37" t="e">
        <f ca="1">ROUND(IF(OR(AND(K51&gt;0,L51="PEAK5"),AND(K51&gt;0,L51="BASE5")),O51,IF(K51&gt;0,IF(OR(L51="BASE"),AVERAGE(INDIRECT("krzywa!C"&amp;MATCH(A51-$A$2,krzywa!A:A,0)&amp;":C"&amp;MATCH(B51-$A$2,krzywa!A:A,0),TRUE)),IF(OR(L51="OFFPEAK"),AVERAGE(INDIRECT("krzywa!D"&amp;MATCH(A51-$A$2,krzywa!A:A,0)&amp;":D"&amp;MATCH(B51-$A$2,krzywa!A:A,0))))))),4)</f>
        <v>#N/A</v>
      </c>
      <c r="K51">
        <f t="shared" si="3"/>
        <v>44842</v>
      </c>
      <c r="L51" t="s">
        <v>79</v>
      </c>
      <c r="M51">
        <f>NETWORKDAYS(A51,B51,koszyki!$M$20:$M$874)</f>
        <v>0</v>
      </c>
      <c r="N51">
        <f>B51-A51+1- NETWORKDAYS(A51,B51,koszyki!$M$20:$M$874)</f>
        <v>1</v>
      </c>
      <c r="O51" s="36" t="e">
        <f ca="1">ROUND(IF((B51-A51+1)&gt;2,IF(C51=75,AVERAGE(INDIRECT("krzywa!B"&amp;MATCH(K51-6,krzywa!A:A,0)&amp;":B"&amp;MATCH(K51-2,krzywa!A:A,0))),AVERAGE(INDIRECT("krzywa!B"&amp;MATCH(A51-$A$2+BM51,krzywa!A:A,0)&amp;":B"&amp;MATCH(B51-$A$2-AU51,krzywa!A:A,0)))),INDIRECT("krzywa!B"&amp;MATCH(K51,krzywa!A:A,0))),4)</f>
        <v>#N/A</v>
      </c>
      <c r="P51">
        <f t="shared" si="4"/>
        <v>0</v>
      </c>
      <c r="Q51" s="49" t="e">
        <f ca="1">-C51*ABS(D51-F51)*H51*I51*'Kalkulator Depozytów'!$F$14+'kompensacja międzyproduktowa'!X51</f>
        <v>#N/A</v>
      </c>
      <c r="AF51" s="1">
        <f t="shared" si="6"/>
        <v>44842</v>
      </c>
      <c r="AG51" s="1">
        <f t="shared" si="21"/>
        <v>44841</v>
      </c>
      <c r="AH51" s="1">
        <f t="shared" si="21"/>
        <v>44840</v>
      </c>
      <c r="AI51" s="1">
        <f t="shared" si="21"/>
        <v>44839</v>
      </c>
      <c r="AK51">
        <f>NETWORKDAYS(AF51,AF51,koszyki!$M$20:$M$89)</f>
        <v>0</v>
      </c>
      <c r="AL51">
        <f>NETWORKDAYS(AG51,AG51,koszyki!$M$20:$M$89)</f>
        <v>1</v>
      </c>
      <c r="AM51">
        <f>NETWORKDAYS(AH51,AH51,koszyki!$M$20:$M$89)</f>
        <v>1</v>
      </c>
      <c r="AN51">
        <f>NETWORKDAYS(AI51,AI51,koszyki!$M$20:$M$89)</f>
        <v>1</v>
      </c>
      <c r="AP51">
        <f t="shared" si="7"/>
        <v>0</v>
      </c>
      <c r="AQ51">
        <f t="shared" si="8"/>
        <v>1</v>
      </c>
      <c r="AR51">
        <f t="shared" si="9"/>
        <v>2</v>
      </c>
      <c r="AS51">
        <f t="shared" si="10"/>
        <v>3</v>
      </c>
      <c r="AU51">
        <f t="shared" si="11"/>
        <v>1</v>
      </c>
      <c r="AX51" s="1">
        <f t="shared" si="12"/>
        <v>44842</v>
      </c>
      <c r="AY51" s="1">
        <f t="shared" si="13"/>
        <v>44843</v>
      </c>
      <c r="AZ51" s="1">
        <f t="shared" si="13"/>
        <v>44844</v>
      </c>
      <c r="BA51" s="1">
        <f t="shared" si="14"/>
        <v>44845</v>
      </c>
      <c r="BC51">
        <f>NETWORKDAYS(AX51,AX51,koszyki!$M$20:$M$89)</f>
        <v>0</v>
      </c>
      <c r="BD51">
        <f>NETWORKDAYS(AY51,AY51,koszyki!$M$20:$M$89)</f>
        <v>0</v>
      </c>
      <c r="BE51">
        <f>NETWORKDAYS(AZ51,AZ51,koszyki!$M$20:$M$89)</f>
        <v>1</v>
      </c>
      <c r="BF51">
        <f>NETWORKDAYS(BA51,BA51,koszyki!$M$20:$M$89)</f>
        <v>1</v>
      </c>
      <c r="BH51">
        <f t="shared" si="15"/>
        <v>0</v>
      </c>
      <c r="BI51">
        <f t="shared" si="16"/>
        <v>0</v>
      </c>
      <c r="BJ51">
        <f t="shared" si="17"/>
        <v>1</v>
      </c>
      <c r="BK51">
        <f t="shared" si="18"/>
        <v>2</v>
      </c>
      <c r="BM51">
        <f t="shared" si="19"/>
        <v>2</v>
      </c>
    </row>
    <row r="52" spans="1:65">
      <c r="A52" s="1">
        <v>44843</v>
      </c>
      <c r="B52" s="1">
        <v>44843</v>
      </c>
      <c r="C52">
        <f t="shared" si="2"/>
        <v>0</v>
      </c>
      <c r="D52" s="21">
        <f>'Kalkulator Depozytów'!M57</f>
        <v>0</v>
      </c>
      <c r="E52" s="21">
        <f>'Kalkulator Depozytów'!N57</f>
        <v>0</v>
      </c>
      <c r="F52" s="21">
        <f>'Kalkulator Depozytów'!O57</f>
        <v>0</v>
      </c>
      <c r="G52" s="21">
        <f>'Kalkulator Depozytów'!P57</f>
        <v>0</v>
      </c>
      <c r="H52" s="21">
        <f>'Kalkulator Depozytów'!Q57</f>
        <v>0</v>
      </c>
      <c r="I52" s="37" t="e">
        <f ca="1">ROUND(IF(OR(AND(K52&gt;0,L52="PEAK5"),AND(K52&gt;0,L52="BASE5")),O52,IF(K52&gt;0,IF(OR(L52="BASE"),AVERAGE(INDIRECT("krzywa!C"&amp;MATCH(A52-$A$2,krzywa!A:A,0)&amp;":C"&amp;MATCH(B52-$A$2,krzywa!A:A,0),TRUE)),IF(OR(L52="OFFPEAK"),AVERAGE(INDIRECT("krzywa!D"&amp;MATCH(A52-$A$2,krzywa!A:A,0)&amp;":D"&amp;MATCH(B52-$A$2,krzywa!A:A,0))))))),4)</f>
        <v>#N/A</v>
      </c>
      <c r="K52">
        <f t="shared" si="3"/>
        <v>44843</v>
      </c>
      <c r="L52" t="s">
        <v>79</v>
      </c>
      <c r="M52">
        <f>NETWORKDAYS(A52,B52,koszyki!$M$20:$M$874)</f>
        <v>0</v>
      </c>
      <c r="N52">
        <f>B52-A52+1- NETWORKDAYS(A52,B52,koszyki!$M$20:$M$874)</f>
        <v>1</v>
      </c>
      <c r="O52" s="36" t="e">
        <f ca="1">ROUND(IF((B52-A52+1)&gt;2,IF(C52=75,AVERAGE(INDIRECT("krzywa!B"&amp;MATCH(K52-6,krzywa!A:A,0)&amp;":B"&amp;MATCH(K52-2,krzywa!A:A,0))),AVERAGE(INDIRECT("krzywa!B"&amp;MATCH(A52-$A$2+BM52,krzywa!A:A,0)&amp;":B"&amp;MATCH(B52-$A$2-AU52,krzywa!A:A,0)))),INDIRECT("krzywa!B"&amp;MATCH(K52,krzywa!A:A,0))),4)</f>
        <v>#N/A</v>
      </c>
      <c r="P52">
        <f t="shared" si="4"/>
        <v>0</v>
      </c>
      <c r="Q52" s="49" t="e">
        <f ca="1">-C52*ABS(D52-F52)*H52*I52*'Kalkulator Depozytów'!$F$14+'kompensacja międzyproduktowa'!X52</f>
        <v>#N/A</v>
      </c>
      <c r="AF52" s="1">
        <f t="shared" si="6"/>
        <v>44843</v>
      </c>
      <c r="AG52" s="1">
        <f t="shared" si="21"/>
        <v>44842</v>
      </c>
      <c r="AH52" s="1">
        <f t="shared" si="21"/>
        <v>44841</v>
      </c>
      <c r="AI52" s="1">
        <f t="shared" si="21"/>
        <v>44840</v>
      </c>
      <c r="AK52">
        <f>NETWORKDAYS(AF52,AF52,koszyki!$M$20:$M$89)</f>
        <v>0</v>
      </c>
      <c r="AL52">
        <f>NETWORKDAYS(AG52,AG52,koszyki!$M$20:$M$89)</f>
        <v>0</v>
      </c>
      <c r="AM52">
        <f>NETWORKDAYS(AH52,AH52,koszyki!$M$20:$M$89)</f>
        <v>1</v>
      </c>
      <c r="AN52">
        <f>NETWORKDAYS(AI52,AI52,koszyki!$M$20:$M$89)</f>
        <v>1</v>
      </c>
      <c r="AP52">
        <f t="shared" si="7"/>
        <v>0</v>
      </c>
      <c r="AQ52">
        <f t="shared" si="8"/>
        <v>0</v>
      </c>
      <c r="AR52">
        <f t="shared" si="9"/>
        <v>1</v>
      </c>
      <c r="AS52">
        <f t="shared" si="10"/>
        <v>2</v>
      </c>
      <c r="AU52">
        <f t="shared" si="11"/>
        <v>2</v>
      </c>
      <c r="AX52" s="1">
        <f t="shared" si="12"/>
        <v>44843</v>
      </c>
      <c r="AY52" s="1">
        <f t="shared" si="13"/>
        <v>44844</v>
      </c>
      <c r="AZ52" s="1">
        <f t="shared" si="13"/>
        <v>44845</v>
      </c>
      <c r="BA52" s="1">
        <f t="shared" si="14"/>
        <v>44846</v>
      </c>
      <c r="BC52">
        <f>NETWORKDAYS(AX52,AX52,koszyki!$M$20:$M$89)</f>
        <v>0</v>
      </c>
      <c r="BD52">
        <f>NETWORKDAYS(AY52,AY52,koszyki!$M$20:$M$89)</f>
        <v>1</v>
      </c>
      <c r="BE52">
        <f>NETWORKDAYS(AZ52,AZ52,koszyki!$M$20:$M$89)</f>
        <v>1</v>
      </c>
      <c r="BF52">
        <f>NETWORKDAYS(BA52,BA52,koszyki!$M$20:$M$89)</f>
        <v>1</v>
      </c>
      <c r="BH52">
        <f t="shared" si="15"/>
        <v>0</v>
      </c>
      <c r="BI52">
        <f t="shared" si="16"/>
        <v>1</v>
      </c>
      <c r="BJ52">
        <f t="shared" si="17"/>
        <v>2</v>
      </c>
      <c r="BK52">
        <f t="shared" si="18"/>
        <v>3</v>
      </c>
      <c r="BM52">
        <f t="shared" si="19"/>
        <v>1</v>
      </c>
    </row>
    <row r="53" spans="1:65">
      <c r="A53" s="1">
        <v>44844</v>
      </c>
      <c r="B53" s="1">
        <v>44850</v>
      </c>
      <c r="C53">
        <f t="shared" si="2"/>
        <v>75</v>
      </c>
      <c r="D53" s="21">
        <f>'Kalkulator Depozytów'!M58</f>
        <v>0</v>
      </c>
      <c r="E53" s="21">
        <f>'Kalkulator Depozytów'!N58</f>
        <v>0</v>
      </c>
      <c r="F53" s="21">
        <f>'Kalkulator Depozytów'!O58</f>
        <v>0</v>
      </c>
      <c r="G53" s="21">
        <f>'Kalkulator Depozytów'!P58</f>
        <v>0</v>
      </c>
      <c r="H53" s="21">
        <f>'Kalkulator Depozytów'!Q58</f>
        <v>0</v>
      </c>
      <c r="I53" s="37" t="e">
        <f ca="1">ROUND(IF(OR(AND(K53&gt;0,L53="PEAK5"),AND(K53&gt;0,L53="BASE5")),O53,IF(K53&gt;0,IF(OR(L53="BASE"),AVERAGE(INDIRECT("krzywa!C"&amp;MATCH(A53-$A$2,krzywa!A:A,0)&amp;":C"&amp;MATCH(B53-$A$2,krzywa!A:A,0),TRUE)),IF(OR(L53="OFFPEAK"),AVERAGE(INDIRECT("krzywa!D"&amp;MATCH(A53-$A$2,krzywa!A:A,0)&amp;":D"&amp;MATCH(B53-$A$2,krzywa!A:A,0))))))),4)</f>
        <v>#N/A</v>
      </c>
      <c r="K53">
        <f t="shared" si="3"/>
        <v>44850</v>
      </c>
      <c r="L53" t="s">
        <v>79</v>
      </c>
      <c r="M53">
        <f>NETWORKDAYS(A53,B53,koszyki!$M$20:$M$874)</f>
        <v>5</v>
      </c>
      <c r="N53">
        <f>B53-A53+1- NETWORKDAYS(A53,B53,koszyki!$M$20:$M$874)</f>
        <v>2</v>
      </c>
      <c r="O53" s="36" t="e">
        <f ca="1">ROUND(IF((B53-A53+1)&gt;2,IF(C53=75,AVERAGE(INDIRECT("krzywa!B"&amp;MATCH(K53-6,krzywa!A:A,0)&amp;":B"&amp;MATCH(K53-2,krzywa!A:A,0))),AVERAGE(INDIRECT("krzywa!B"&amp;MATCH(A53-$A$2+BM53,krzywa!A:A,0)&amp;":B"&amp;MATCH(B53-$A$2-AU53,krzywa!A:A,0)))),INDIRECT("krzywa!B"&amp;MATCH(K53,krzywa!A:A,0))),4)</f>
        <v>#N/A</v>
      </c>
      <c r="P53">
        <f t="shared" si="4"/>
        <v>0</v>
      </c>
      <c r="Q53" s="49" t="e">
        <f ca="1">-C53*ABS(D53-F53)*H53*I53*'Kalkulator Depozytów'!$F$14+'kompensacja międzyproduktowa'!X53</f>
        <v>#N/A</v>
      </c>
      <c r="AF53" s="1">
        <f t="shared" si="6"/>
        <v>44850</v>
      </c>
      <c r="AG53" s="1">
        <f t="shared" si="21"/>
        <v>44849</v>
      </c>
      <c r="AH53" s="1">
        <f t="shared" si="21"/>
        <v>44848</v>
      </c>
      <c r="AI53" s="1">
        <f t="shared" si="21"/>
        <v>44847</v>
      </c>
      <c r="AK53">
        <f>NETWORKDAYS(AF53,AF53,koszyki!$M$20:$M$89)</f>
        <v>0</v>
      </c>
      <c r="AL53">
        <f>NETWORKDAYS(AG53,AG53,koszyki!$M$20:$M$89)</f>
        <v>0</v>
      </c>
      <c r="AM53">
        <f>NETWORKDAYS(AH53,AH53,koszyki!$M$20:$M$89)</f>
        <v>1</v>
      </c>
      <c r="AN53">
        <f>NETWORKDAYS(AI53,AI53,koszyki!$M$20:$M$89)</f>
        <v>1</v>
      </c>
      <c r="AP53">
        <f t="shared" si="7"/>
        <v>0</v>
      </c>
      <c r="AQ53">
        <f t="shared" si="8"/>
        <v>0</v>
      </c>
      <c r="AR53">
        <f t="shared" si="9"/>
        <v>1</v>
      </c>
      <c r="AS53">
        <f t="shared" si="10"/>
        <v>2</v>
      </c>
      <c r="AU53">
        <f t="shared" si="11"/>
        <v>2</v>
      </c>
      <c r="AX53" s="1">
        <f t="shared" si="12"/>
        <v>44844</v>
      </c>
      <c r="AY53" s="1">
        <f t="shared" si="13"/>
        <v>44845</v>
      </c>
      <c r="AZ53" s="1">
        <f t="shared" si="13"/>
        <v>44846</v>
      </c>
      <c r="BA53" s="1">
        <f t="shared" si="14"/>
        <v>44847</v>
      </c>
      <c r="BC53">
        <f>NETWORKDAYS(AX53,AX53,koszyki!$M$20:$M$89)</f>
        <v>1</v>
      </c>
      <c r="BD53">
        <f>NETWORKDAYS(AY53,AY53,koszyki!$M$20:$M$89)</f>
        <v>1</v>
      </c>
      <c r="BE53">
        <f>NETWORKDAYS(AZ53,AZ53,koszyki!$M$20:$M$89)</f>
        <v>1</v>
      </c>
      <c r="BF53">
        <f>NETWORKDAYS(BA53,BA53,koszyki!$M$20:$M$89)</f>
        <v>1</v>
      </c>
      <c r="BH53">
        <f t="shared" si="15"/>
        <v>1</v>
      </c>
      <c r="BI53">
        <f t="shared" si="16"/>
        <v>2</v>
      </c>
      <c r="BJ53">
        <f t="shared" si="17"/>
        <v>3</v>
      </c>
      <c r="BK53">
        <f t="shared" si="18"/>
        <v>4</v>
      </c>
      <c r="BM53">
        <f t="shared" si="19"/>
        <v>0</v>
      </c>
    </row>
    <row r="54" spans="1:65">
      <c r="A54" s="1">
        <v>44851</v>
      </c>
      <c r="B54" s="1">
        <v>44857</v>
      </c>
      <c r="C54">
        <f t="shared" si="2"/>
        <v>75</v>
      </c>
      <c r="D54" s="21">
        <f>'Kalkulator Depozytów'!M59</f>
        <v>0</v>
      </c>
      <c r="E54" s="21">
        <f>'Kalkulator Depozytów'!N59</f>
        <v>0</v>
      </c>
      <c r="F54" s="21">
        <f>'Kalkulator Depozytów'!O59</f>
        <v>0</v>
      </c>
      <c r="G54" s="21">
        <f>'Kalkulator Depozytów'!P59</f>
        <v>0</v>
      </c>
      <c r="H54" s="21">
        <f>'Kalkulator Depozytów'!Q59</f>
        <v>0</v>
      </c>
      <c r="I54" s="37" t="e">
        <f ca="1">ROUND(IF(OR(AND(K54&gt;0,L54="PEAK5"),AND(K54&gt;0,L54="BASE5")),O54,IF(K54&gt;0,IF(OR(L54="BASE"),AVERAGE(INDIRECT("krzywa!C"&amp;MATCH(A54-$A$2,krzywa!A:A,0)&amp;":C"&amp;MATCH(B54-$A$2,krzywa!A:A,0),TRUE)),IF(OR(L54="OFFPEAK"),AVERAGE(INDIRECT("krzywa!D"&amp;MATCH(A54-$A$2,krzywa!A:A,0)&amp;":D"&amp;MATCH(B54-$A$2,krzywa!A:A,0))))))),4)</f>
        <v>#N/A</v>
      </c>
      <c r="K54">
        <f t="shared" si="3"/>
        <v>44857</v>
      </c>
      <c r="L54" t="s">
        <v>79</v>
      </c>
      <c r="M54">
        <f>NETWORKDAYS(A54,B54,koszyki!$M$20:$M$874)</f>
        <v>5</v>
      </c>
      <c r="N54">
        <f>B54-A54+1- NETWORKDAYS(A54,B54,koszyki!$M$20:$M$874)</f>
        <v>2</v>
      </c>
      <c r="O54" s="36" t="e">
        <f ca="1">ROUND(IF((B54-A54+1)&gt;2,IF(C54=75,AVERAGE(INDIRECT("krzywa!B"&amp;MATCH(K54-6,krzywa!A:A,0)&amp;":B"&amp;MATCH(K54-2,krzywa!A:A,0))),AVERAGE(INDIRECT("krzywa!B"&amp;MATCH(A54-$A$2+BM54,krzywa!A:A,0)&amp;":B"&amp;MATCH(B54-$A$2-AU54,krzywa!A:A,0)))),INDIRECT("krzywa!B"&amp;MATCH(K54,krzywa!A:A,0))),4)</f>
        <v>#N/A</v>
      </c>
      <c r="P54">
        <f t="shared" si="4"/>
        <v>0</v>
      </c>
      <c r="Q54" s="49" t="e">
        <f ca="1">-C54*ABS(D54-F54)*H54*I54*'Kalkulator Depozytów'!$F$14+'kompensacja międzyproduktowa'!X54</f>
        <v>#N/A</v>
      </c>
      <c r="AF54" s="1">
        <f t="shared" si="6"/>
        <v>44857</v>
      </c>
      <c r="AG54" s="1">
        <f t="shared" si="21"/>
        <v>44856</v>
      </c>
      <c r="AH54" s="1">
        <f t="shared" si="21"/>
        <v>44855</v>
      </c>
      <c r="AI54" s="1">
        <f t="shared" si="21"/>
        <v>44854</v>
      </c>
      <c r="AK54">
        <f>NETWORKDAYS(AF54,AF54,koszyki!$M$20:$M$89)</f>
        <v>0</v>
      </c>
      <c r="AL54">
        <f>NETWORKDAYS(AG54,AG54,koszyki!$M$20:$M$89)</f>
        <v>0</v>
      </c>
      <c r="AM54">
        <f>NETWORKDAYS(AH54,AH54,koszyki!$M$20:$M$89)</f>
        <v>1</v>
      </c>
      <c r="AN54">
        <f>NETWORKDAYS(AI54,AI54,koszyki!$M$20:$M$89)</f>
        <v>1</v>
      </c>
      <c r="AP54">
        <f t="shared" si="7"/>
        <v>0</v>
      </c>
      <c r="AQ54">
        <f t="shared" si="8"/>
        <v>0</v>
      </c>
      <c r="AR54">
        <f t="shared" si="9"/>
        <v>1</v>
      </c>
      <c r="AS54">
        <f t="shared" si="10"/>
        <v>2</v>
      </c>
      <c r="AU54">
        <f t="shared" si="11"/>
        <v>2</v>
      </c>
      <c r="AX54" s="1">
        <f t="shared" si="12"/>
        <v>44851</v>
      </c>
      <c r="AY54" s="1">
        <f t="shared" si="13"/>
        <v>44852</v>
      </c>
      <c r="AZ54" s="1">
        <f t="shared" si="13"/>
        <v>44853</v>
      </c>
      <c r="BA54" s="1">
        <f t="shared" si="14"/>
        <v>44854</v>
      </c>
      <c r="BC54">
        <f>NETWORKDAYS(AX54,AX54,koszyki!$M$20:$M$89)</f>
        <v>1</v>
      </c>
      <c r="BD54">
        <f>NETWORKDAYS(AY54,AY54,koszyki!$M$20:$M$89)</f>
        <v>1</v>
      </c>
      <c r="BE54">
        <f>NETWORKDAYS(AZ54,AZ54,koszyki!$M$20:$M$89)</f>
        <v>1</v>
      </c>
      <c r="BF54">
        <f>NETWORKDAYS(BA54,BA54,koszyki!$M$20:$M$89)</f>
        <v>1</v>
      </c>
      <c r="BH54">
        <f t="shared" si="15"/>
        <v>1</v>
      </c>
      <c r="BI54">
        <f t="shared" si="16"/>
        <v>2</v>
      </c>
      <c r="BJ54">
        <f t="shared" si="17"/>
        <v>3</v>
      </c>
      <c r="BK54">
        <f t="shared" si="18"/>
        <v>4</v>
      </c>
      <c r="BM54">
        <f t="shared" si="19"/>
        <v>0</v>
      </c>
    </row>
    <row r="55" spans="1:65">
      <c r="A55" s="1">
        <v>44858</v>
      </c>
      <c r="B55" s="1">
        <v>44864</v>
      </c>
      <c r="C55">
        <f t="shared" si="2"/>
        <v>75</v>
      </c>
      <c r="D55" s="21">
        <f>'Kalkulator Depozytów'!M60</f>
        <v>0</v>
      </c>
      <c r="E55" s="21">
        <f>'Kalkulator Depozytów'!N60</f>
        <v>0</v>
      </c>
      <c r="F55" s="21">
        <f>'Kalkulator Depozytów'!O60</f>
        <v>0</v>
      </c>
      <c r="G55" s="21">
        <f>'Kalkulator Depozytów'!P60</f>
        <v>0</v>
      </c>
      <c r="H55" s="21">
        <f>'Kalkulator Depozytów'!Q60</f>
        <v>0</v>
      </c>
      <c r="I55" s="37" t="e">
        <f ca="1">ROUND(IF(OR(AND(K55&gt;0,L55="PEAK5"),AND(K55&gt;0,L55="BASE5")),O55,IF(K55&gt;0,IF(OR(L55="BASE"),AVERAGE(INDIRECT("krzywa!C"&amp;MATCH(A55-$A$2,krzywa!A:A,0)&amp;":C"&amp;MATCH(B55-$A$2,krzywa!A:A,0),TRUE)),IF(OR(L55="OFFPEAK"),AVERAGE(INDIRECT("krzywa!D"&amp;MATCH(A55-$A$2,krzywa!A:A,0)&amp;":D"&amp;MATCH(B55-$A$2,krzywa!A:A,0))))))),4)</f>
        <v>#N/A</v>
      </c>
      <c r="K55">
        <f t="shared" si="3"/>
        <v>44864</v>
      </c>
      <c r="L55" t="s">
        <v>79</v>
      </c>
      <c r="M55">
        <f>NETWORKDAYS(A55,B55,koszyki!$M$20:$M$874)</f>
        <v>5</v>
      </c>
      <c r="N55">
        <f>B55-A55+1- NETWORKDAYS(A55,B55,koszyki!$M$20:$M$874)</f>
        <v>2</v>
      </c>
      <c r="O55" s="36" t="e">
        <f ca="1">ROUND(IF((B55-A55+1)&gt;2,IF(C55=75,AVERAGE(INDIRECT("krzywa!B"&amp;MATCH(K55-6,krzywa!A:A,0)&amp;":B"&amp;MATCH(K55-2,krzywa!A:A,0))),AVERAGE(INDIRECT("krzywa!B"&amp;MATCH(A55-$A$2+BM55,krzywa!A:A,0)&amp;":B"&amp;MATCH(B55-$A$2-AU55,krzywa!A:A,0)))),INDIRECT("krzywa!B"&amp;MATCH(K55,krzywa!A:A,0))),4)</f>
        <v>#N/A</v>
      </c>
      <c r="P55">
        <f t="shared" si="4"/>
        <v>0</v>
      </c>
      <c r="Q55" s="49" t="e">
        <f ca="1">-C55*ABS(D55-F55)*H55*I55*'Kalkulator Depozytów'!$F$14+'kompensacja międzyproduktowa'!X55</f>
        <v>#N/A</v>
      </c>
      <c r="AF55" s="1">
        <f t="shared" si="6"/>
        <v>44864</v>
      </c>
      <c r="AG55" s="1">
        <f t="shared" si="21"/>
        <v>44863</v>
      </c>
      <c r="AH55" s="1">
        <f t="shared" si="21"/>
        <v>44862</v>
      </c>
      <c r="AI55" s="1">
        <f t="shared" si="21"/>
        <v>44861</v>
      </c>
      <c r="AK55">
        <f>NETWORKDAYS(AF55,AF55,koszyki!$M$20:$M$89)</f>
        <v>0</v>
      </c>
      <c r="AL55">
        <f>NETWORKDAYS(AG55,AG55,koszyki!$M$20:$M$89)</f>
        <v>0</v>
      </c>
      <c r="AM55">
        <f>NETWORKDAYS(AH55,AH55,koszyki!$M$20:$M$89)</f>
        <v>1</v>
      </c>
      <c r="AN55">
        <f>NETWORKDAYS(AI55,AI55,koszyki!$M$20:$M$89)</f>
        <v>1</v>
      </c>
      <c r="AP55">
        <f t="shared" si="7"/>
        <v>0</v>
      </c>
      <c r="AQ55">
        <f t="shared" si="8"/>
        <v>0</v>
      </c>
      <c r="AR55">
        <f t="shared" si="9"/>
        <v>1</v>
      </c>
      <c r="AS55">
        <f t="shared" si="10"/>
        <v>2</v>
      </c>
      <c r="AU55">
        <f t="shared" si="11"/>
        <v>2</v>
      </c>
      <c r="AX55" s="1">
        <f t="shared" si="12"/>
        <v>44858</v>
      </c>
      <c r="AY55" s="1">
        <f t="shared" si="13"/>
        <v>44859</v>
      </c>
      <c r="AZ55" s="1">
        <f t="shared" si="13"/>
        <v>44860</v>
      </c>
      <c r="BA55" s="1">
        <f t="shared" si="14"/>
        <v>44861</v>
      </c>
      <c r="BC55">
        <f>NETWORKDAYS(AX55,AX55,koszyki!$M$20:$M$89)</f>
        <v>1</v>
      </c>
      <c r="BD55">
        <f>NETWORKDAYS(AY55,AY55,koszyki!$M$20:$M$89)</f>
        <v>1</v>
      </c>
      <c r="BE55">
        <f>NETWORKDAYS(AZ55,AZ55,koszyki!$M$20:$M$89)</f>
        <v>1</v>
      </c>
      <c r="BF55">
        <f>NETWORKDAYS(BA55,BA55,koszyki!$M$20:$M$89)</f>
        <v>1</v>
      </c>
      <c r="BH55">
        <f t="shared" si="15"/>
        <v>1</v>
      </c>
      <c r="BI55">
        <f t="shared" si="16"/>
        <v>2</v>
      </c>
      <c r="BJ55">
        <f t="shared" si="17"/>
        <v>3</v>
      </c>
      <c r="BK55">
        <f t="shared" si="18"/>
        <v>4</v>
      </c>
      <c r="BM55">
        <f t="shared" si="19"/>
        <v>0</v>
      </c>
    </row>
    <row r="56" spans="1:65">
      <c r="A56" s="1">
        <v>44865</v>
      </c>
      <c r="B56" s="1">
        <v>44865</v>
      </c>
      <c r="C56">
        <f t="shared" si="2"/>
        <v>15</v>
      </c>
      <c r="D56" s="21">
        <f>'Kalkulator Depozytów'!M61</f>
        <v>0</v>
      </c>
      <c r="E56" s="21">
        <f>'Kalkulator Depozytów'!N61</f>
        <v>0</v>
      </c>
      <c r="F56" s="21">
        <f>'Kalkulator Depozytów'!O61</f>
        <v>0</v>
      </c>
      <c r="G56" s="21">
        <f>'Kalkulator Depozytów'!P61</f>
        <v>0</v>
      </c>
      <c r="H56" s="21">
        <f>'Kalkulator Depozytów'!Q61</f>
        <v>0</v>
      </c>
      <c r="I56" s="37" t="e">
        <f ca="1">ROUND(IF(OR(AND(K56&gt;0,L56="PEAK5"),AND(K56&gt;0,L56="BASE5")),O56,IF(K56&gt;0,IF(OR(L56="BASE"),AVERAGE(INDIRECT("krzywa!C"&amp;MATCH(A56-$A$2,krzywa!A:A,0)&amp;":C"&amp;MATCH(B56-$A$2,krzywa!A:A,0),TRUE)),IF(OR(L56="OFFPEAK"),AVERAGE(INDIRECT("krzywa!D"&amp;MATCH(A56-$A$2,krzywa!A:A,0)&amp;":D"&amp;MATCH(B56-$A$2,krzywa!A:A,0))))))),4)</f>
        <v>#N/A</v>
      </c>
      <c r="K56">
        <f t="shared" si="3"/>
        <v>44865</v>
      </c>
      <c r="L56" t="s">
        <v>79</v>
      </c>
      <c r="M56">
        <f>NETWORKDAYS(A56,B56,koszyki!$M$20:$M$874)</f>
        <v>1</v>
      </c>
      <c r="N56">
        <f>B56-A56+1- NETWORKDAYS(A56,B56,koszyki!$M$20:$M$874)</f>
        <v>0</v>
      </c>
      <c r="O56" s="36" t="e">
        <f ca="1">ROUND(IF((B56-A56+1)&gt;2,IF(C56=75,AVERAGE(INDIRECT("krzywa!B"&amp;MATCH(K56-6,krzywa!A:A,0)&amp;":B"&amp;MATCH(K56-2,krzywa!A:A,0))),AVERAGE(INDIRECT("krzywa!B"&amp;MATCH(A56-$A$2+BM56,krzywa!A:A,0)&amp;":B"&amp;MATCH(B56-$A$2-AU56,krzywa!A:A,0)))),INDIRECT("krzywa!B"&amp;MATCH(K56,krzywa!A:A,0))),4)</f>
        <v>#N/A</v>
      </c>
      <c r="P56">
        <f t="shared" si="4"/>
        <v>0</v>
      </c>
      <c r="Q56" s="49" t="e">
        <f ca="1">-C56*ABS(D56-F56)*H56*I56*'Kalkulator Depozytów'!$F$14+'kompensacja międzyproduktowa'!X56</f>
        <v>#N/A</v>
      </c>
      <c r="AF56" s="1">
        <f t="shared" si="6"/>
        <v>44865</v>
      </c>
      <c r="AG56" s="1">
        <f t="shared" si="21"/>
        <v>44864</v>
      </c>
      <c r="AH56" s="1">
        <f t="shared" si="21"/>
        <v>44863</v>
      </c>
      <c r="AI56" s="1">
        <f t="shared" si="21"/>
        <v>44862</v>
      </c>
      <c r="AK56">
        <f>NETWORKDAYS(AF56,AF56,koszyki!$M$20:$M$89)</f>
        <v>1</v>
      </c>
      <c r="AL56">
        <f>NETWORKDAYS(AG56,AG56,koszyki!$M$20:$M$89)</f>
        <v>0</v>
      </c>
      <c r="AM56">
        <f>NETWORKDAYS(AH56,AH56,koszyki!$M$20:$M$89)</f>
        <v>0</v>
      </c>
      <c r="AN56">
        <f>NETWORKDAYS(AI56,AI56,koszyki!$M$20:$M$89)</f>
        <v>1</v>
      </c>
      <c r="AP56">
        <f t="shared" si="7"/>
        <v>1</v>
      </c>
      <c r="AQ56">
        <f t="shared" si="8"/>
        <v>1</v>
      </c>
      <c r="AR56">
        <f t="shared" si="9"/>
        <v>1</v>
      </c>
      <c r="AS56">
        <f t="shared" si="10"/>
        <v>2</v>
      </c>
      <c r="AU56">
        <f t="shared" si="11"/>
        <v>0</v>
      </c>
      <c r="AX56" s="1">
        <f t="shared" si="12"/>
        <v>44865</v>
      </c>
      <c r="AY56" s="1">
        <f t="shared" si="13"/>
        <v>44866</v>
      </c>
      <c r="AZ56" s="1">
        <f t="shared" si="13"/>
        <v>44867</v>
      </c>
      <c r="BA56" s="1">
        <f t="shared" si="14"/>
        <v>44868</v>
      </c>
      <c r="BC56">
        <f>NETWORKDAYS(AX56,AX56,koszyki!$M$20:$M$89)</f>
        <v>1</v>
      </c>
      <c r="BD56">
        <f>NETWORKDAYS(AY56,AY56,koszyki!$M$20:$M$89)</f>
        <v>1</v>
      </c>
      <c r="BE56">
        <f>NETWORKDAYS(AZ56,AZ56,koszyki!$M$20:$M$89)</f>
        <v>1</v>
      </c>
      <c r="BF56">
        <f>NETWORKDAYS(BA56,BA56,koszyki!$M$20:$M$89)</f>
        <v>1</v>
      </c>
      <c r="BH56">
        <f t="shared" si="15"/>
        <v>1</v>
      </c>
      <c r="BI56">
        <f t="shared" si="16"/>
        <v>2</v>
      </c>
      <c r="BJ56">
        <f t="shared" si="17"/>
        <v>3</v>
      </c>
      <c r="BK56">
        <f t="shared" si="18"/>
        <v>4</v>
      </c>
      <c r="BM56">
        <f t="shared" si="19"/>
        <v>0</v>
      </c>
    </row>
    <row r="57" spans="1:65">
      <c r="A57" s="1">
        <v>44866</v>
      </c>
      <c r="B57" s="1">
        <v>44871</v>
      </c>
      <c r="C57">
        <f t="shared" si="2"/>
        <v>45</v>
      </c>
      <c r="D57" s="21">
        <f>'Kalkulator Depozytów'!M62</f>
        <v>0</v>
      </c>
      <c r="E57" s="21">
        <f>'Kalkulator Depozytów'!N62</f>
        <v>0</v>
      </c>
      <c r="F57" s="21">
        <f>'Kalkulator Depozytów'!O62</f>
        <v>0</v>
      </c>
      <c r="G57" s="21">
        <f>'Kalkulator Depozytów'!P62</f>
        <v>0</v>
      </c>
      <c r="H57" s="21">
        <f>'Kalkulator Depozytów'!Q62</f>
        <v>0</v>
      </c>
      <c r="I57" s="37" t="e">
        <f ca="1">ROUND(IF(OR(AND(K57&gt;0,L57="PEAK5"),AND(K57&gt;0,L57="BASE5")),O57,IF(K57&gt;0,IF(OR(L57="BASE"),AVERAGE(INDIRECT("krzywa!C"&amp;MATCH(A57-$A$2,krzywa!A:A,0)&amp;":C"&amp;MATCH(B57-$A$2,krzywa!A:A,0),TRUE)),IF(OR(L57="OFFPEAK"),AVERAGE(INDIRECT("krzywa!D"&amp;MATCH(A57-$A$2,krzywa!A:A,0)&amp;":D"&amp;MATCH(B57-$A$2,krzywa!A:A,0))))))),4)</f>
        <v>#N/A</v>
      </c>
      <c r="K57">
        <f t="shared" si="3"/>
        <v>44871</v>
      </c>
      <c r="L57" t="s">
        <v>79</v>
      </c>
      <c r="M57">
        <f>NETWORKDAYS(A57,B57,koszyki!$M$20:$M$874)</f>
        <v>3</v>
      </c>
      <c r="N57">
        <f>B57-A57+1- NETWORKDAYS(A57,B57,koszyki!$M$20:$M$874)</f>
        <v>3</v>
      </c>
      <c r="O57" s="36" t="e">
        <f ca="1">ROUND(IF((B57-A57+1)&gt;2,IF(C57=75,AVERAGE(INDIRECT("krzywa!B"&amp;MATCH(K57-6,krzywa!A:A,0)&amp;":B"&amp;MATCH(K57-2,krzywa!A:A,0))),AVERAGE(INDIRECT("krzywa!B"&amp;MATCH(A57-$A$2+BM57,krzywa!A:A,0)&amp;":B"&amp;MATCH(B57-$A$2-AU57,krzywa!A:A,0)))),INDIRECT("krzywa!B"&amp;MATCH(K57,krzywa!A:A,0))),4)</f>
        <v>#N/A</v>
      </c>
      <c r="P57">
        <f t="shared" si="4"/>
        <v>0</v>
      </c>
      <c r="Q57" s="49" t="e">
        <f ca="1">-C57*ABS(D57-F57)*H57*I57*'Kalkulator Depozytów'!$F$14+'kompensacja międzyproduktowa'!X57</f>
        <v>#N/A</v>
      </c>
      <c r="AF57" s="1">
        <f t="shared" si="6"/>
        <v>44871</v>
      </c>
      <c r="AG57" s="1">
        <f t="shared" si="21"/>
        <v>44870</v>
      </c>
      <c r="AH57" s="1">
        <f t="shared" si="21"/>
        <v>44869</v>
      </c>
      <c r="AI57" s="1">
        <f t="shared" si="21"/>
        <v>44868</v>
      </c>
      <c r="AK57">
        <f>NETWORKDAYS(AF57,AF57,koszyki!$M$20:$M$89)</f>
        <v>0</v>
      </c>
      <c r="AL57">
        <f>NETWORKDAYS(AG57,AG57,koszyki!$M$20:$M$89)</f>
        <v>0</v>
      </c>
      <c r="AM57">
        <f>NETWORKDAYS(AH57,AH57,koszyki!$M$20:$M$89)</f>
        <v>1</v>
      </c>
      <c r="AN57">
        <f>NETWORKDAYS(AI57,AI57,koszyki!$M$20:$M$89)</f>
        <v>1</v>
      </c>
      <c r="AP57">
        <f t="shared" si="7"/>
        <v>0</v>
      </c>
      <c r="AQ57">
        <f t="shared" si="8"/>
        <v>0</v>
      </c>
      <c r="AR57">
        <f t="shared" si="9"/>
        <v>1</v>
      </c>
      <c r="AS57">
        <f t="shared" si="10"/>
        <v>2</v>
      </c>
      <c r="AU57">
        <f t="shared" si="11"/>
        <v>2</v>
      </c>
      <c r="AX57" s="1">
        <f t="shared" si="12"/>
        <v>44866</v>
      </c>
      <c r="AY57" s="1">
        <f t="shared" si="13"/>
        <v>44867</v>
      </c>
      <c r="AZ57" s="1">
        <f t="shared" si="13"/>
        <v>44868</v>
      </c>
      <c r="BA57" s="1">
        <f t="shared" si="14"/>
        <v>44869</v>
      </c>
      <c r="BC57">
        <f>NETWORKDAYS(AX57,AX57,koszyki!$M$20:$M$89)</f>
        <v>1</v>
      </c>
      <c r="BD57">
        <f>NETWORKDAYS(AY57,AY57,koszyki!$M$20:$M$89)</f>
        <v>1</v>
      </c>
      <c r="BE57">
        <f>NETWORKDAYS(AZ57,AZ57,koszyki!$M$20:$M$89)</f>
        <v>1</v>
      </c>
      <c r="BF57">
        <f>NETWORKDAYS(BA57,BA57,koszyki!$M$20:$M$89)</f>
        <v>1</v>
      </c>
      <c r="BH57">
        <f t="shared" si="15"/>
        <v>1</v>
      </c>
      <c r="BI57">
        <f t="shared" si="16"/>
        <v>2</v>
      </c>
      <c r="BJ57">
        <f t="shared" si="17"/>
        <v>3</v>
      </c>
      <c r="BK57">
        <f t="shared" si="18"/>
        <v>4</v>
      </c>
      <c r="BM57">
        <f t="shared" si="19"/>
        <v>0</v>
      </c>
    </row>
    <row r="58" spans="1:65">
      <c r="A58" s="1">
        <v>44872</v>
      </c>
      <c r="B58" s="1">
        <v>44895</v>
      </c>
      <c r="C58">
        <f t="shared" si="2"/>
        <v>255</v>
      </c>
      <c r="D58" s="21">
        <f>'Kalkulator Depozytów'!M63</f>
        <v>0</v>
      </c>
      <c r="E58" s="21">
        <f>'Kalkulator Depozytów'!N63</f>
        <v>0</v>
      </c>
      <c r="F58" s="21">
        <f>'Kalkulator Depozytów'!O63</f>
        <v>0</v>
      </c>
      <c r="G58" s="21">
        <f>'Kalkulator Depozytów'!P63</f>
        <v>0</v>
      </c>
      <c r="H58" s="21">
        <f>'Kalkulator Depozytów'!Q63</f>
        <v>0</v>
      </c>
      <c r="I58" s="37" t="e">
        <f ca="1">ROUND(IF(OR(AND(K58&gt;0,L58="PEAK5"),AND(K58&gt;0,L58="BASE5")),O58,IF(K58&gt;0,IF(OR(L58="BASE"),AVERAGE(INDIRECT("krzywa!C"&amp;MATCH(A58-$A$2,krzywa!A:A,0)&amp;":C"&amp;MATCH(B58-$A$2,krzywa!A:A,0),TRUE)),IF(OR(L58="OFFPEAK"),AVERAGE(INDIRECT("krzywa!D"&amp;MATCH(A58-$A$2,krzywa!A:A,0)&amp;":D"&amp;MATCH(B58-$A$2,krzywa!A:A,0))))))),4)</f>
        <v>#N/A</v>
      </c>
      <c r="K58">
        <f t="shared" si="3"/>
        <v>44895</v>
      </c>
      <c r="L58" t="s">
        <v>79</v>
      </c>
      <c r="M58">
        <f>NETWORKDAYS(A58,B58,koszyki!$M$20:$M$874)</f>
        <v>17</v>
      </c>
      <c r="N58">
        <f>B58-A58+1- NETWORKDAYS(A58,B58,koszyki!$M$20:$M$874)</f>
        <v>7</v>
      </c>
      <c r="O58" s="36" t="e">
        <f ca="1">ROUND(IF((B58-A58+1)&gt;2,IF(C58=75,AVERAGE(INDIRECT("krzywa!B"&amp;MATCH(K58-6,krzywa!A:A,0)&amp;":B"&amp;MATCH(K58-2,krzywa!A:A,0))),AVERAGE(INDIRECT("krzywa!B"&amp;MATCH(A58-$A$2+BM58,krzywa!A:A,0)&amp;":B"&amp;MATCH(B58-$A$2-AU58,krzywa!A:A,0)))),INDIRECT("krzywa!B"&amp;MATCH(K58,krzywa!A:A,0))),4)</f>
        <v>#N/A</v>
      </c>
      <c r="P58">
        <f t="shared" si="4"/>
        <v>0</v>
      </c>
      <c r="Q58" s="49" t="e">
        <f ca="1">-C58*ABS(D58-F58)*H58*I58*'Kalkulator Depozytów'!$F$14+'kompensacja międzyproduktowa'!X58</f>
        <v>#N/A</v>
      </c>
      <c r="AF58" s="1">
        <f t="shared" si="6"/>
        <v>44895</v>
      </c>
      <c r="AG58" s="1">
        <f t="shared" si="21"/>
        <v>44894</v>
      </c>
      <c r="AH58" s="1">
        <f t="shared" si="21"/>
        <v>44893</v>
      </c>
      <c r="AI58" s="1">
        <f t="shared" si="21"/>
        <v>44892</v>
      </c>
      <c r="AK58">
        <f>NETWORKDAYS(AF58,AF58,koszyki!$M$20:$M$89)</f>
        <v>1</v>
      </c>
      <c r="AL58">
        <f>NETWORKDAYS(AG58,AG58,koszyki!$M$20:$M$89)</f>
        <v>1</v>
      </c>
      <c r="AM58">
        <f>NETWORKDAYS(AH58,AH58,koszyki!$M$20:$M$89)</f>
        <v>1</v>
      </c>
      <c r="AN58">
        <f>NETWORKDAYS(AI58,AI58,koszyki!$M$20:$M$89)</f>
        <v>0</v>
      </c>
      <c r="AP58">
        <f t="shared" si="7"/>
        <v>1</v>
      </c>
      <c r="AQ58">
        <f t="shared" si="8"/>
        <v>2</v>
      </c>
      <c r="AR58">
        <f t="shared" si="9"/>
        <v>3</v>
      </c>
      <c r="AS58">
        <f t="shared" si="10"/>
        <v>3</v>
      </c>
      <c r="AU58">
        <f t="shared" si="11"/>
        <v>0</v>
      </c>
      <c r="AX58" s="1">
        <f t="shared" si="12"/>
        <v>44872</v>
      </c>
      <c r="AY58" s="1">
        <f t="shared" si="13"/>
        <v>44873</v>
      </c>
      <c r="AZ58" s="1">
        <f t="shared" si="13"/>
        <v>44874</v>
      </c>
      <c r="BA58" s="1">
        <f t="shared" si="14"/>
        <v>44875</v>
      </c>
      <c r="BC58">
        <f>NETWORKDAYS(AX58,AX58,koszyki!$M$20:$M$89)</f>
        <v>1</v>
      </c>
      <c r="BD58">
        <f>NETWORKDAYS(AY58,AY58,koszyki!$M$20:$M$89)</f>
        <v>1</v>
      </c>
      <c r="BE58">
        <f>NETWORKDAYS(AZ58,AZ58,koszyki!$M$20:$M$89)</f>
        <v>1</v>
      </c>
      <c r="BF58">
        <f>NETWORKDAYS(BA58,BA58,koszyki!$M$20:$M$89)</f>
        <v>1</v>
      </c>
      <c r="BH58">
        <f t="shared" si="15"/>
        <v>1</v>
      </c>
      <c r="BI58">
        <f t="shared" si="16"/>
        <v>2</v>
      </c>
      <c r="BJ58">
        <f t="shared" si="17"/>
        <v>3</v>
      </c>
      <c r="BK58">
        <f t="shared" si="18"/>
        <v>4</v>
      </c>
      <c r="BM58">
        <f t="shared" si="19"/>
        <v>0</v>
      </c>
    </row>
    <row r="59" spans="1:65">
      <c r="A59" s="1">
        <v>44896</v>
      </c>
      <c r="B59" s="1">
        <v>44926</v>
      </c>
      <c r="C59">
        <f t="shared" si="2"/>
        <v>315</v>
      </c>
      <c r="D59" s="21">
        <f>'Kalkulator Depozytów'!M64</f>
        <v>0</v>
      </c>
      <c r="E59" s="21">
        <f>'Kalkulator Depozytów'!N64</f>
        <v>0</v>
      </c>
      <c r="F59" s="21">
        <f>'Kalkulator Depozytów'!O64</f>
        <v>0</v>
      </c>
      <c r="G59" s="21">
        <f>'Kalkulator Depozytów'!P64</f>
        <v>0</v>
      </c>
      <c r="H59" s="21">
        <f>'Kalkulator Depozytów'!Q64</f>
        <v>0</v>
      </c>
      <c r="I59" s="37" t="e">
        <f ca="1">ROUND(IF(OR(AND(K59&gt;0,L59="PEAK5"),AND(K59&gt;0,L59="BASE5")),O59,IF(K59&gt;0,IF(OR(L59="BASE"),AVERAGE(INDIRECT("krzywa!C"&amp;MATCH(A59-$A$2,krzywa!A:A,0)&amp;":C"&amp;MATCH(B59-$A$2,krzywa!A:A,0),TRUE)),IF(OR(L59="OFFPEAK"),AVERAGE(INDIRECT("krzywa!D"&amp;MATCH(A59-$A$2,krzywa!A:A,0)&amp;":D"&amp;MATCH(B59-$A$2,krzywa!A:A,0))))))),4)</f>
        <v>#N/A</v>
      </c>
      <c r="K59">
        <f t="shared" si="3"/>
        <v>44926</v>
      </c>
      <c r="L59" t="s">
        <v>79</v>
      </c>
      <c r="M59">
        <f>NETWORKDAYS(A59,B59,koszyki!$M$20:$M$874)</f>
        <v>21</v>
      </c>
      <c r="N59">
        <f>B59-A59+1- NETWORKDAYS(A59,B59,koszyki!$M$20:$M$874)</f>
        <v>10</v>
      </c>
      <c r="O59" s="36" t="e">
        <f ca="1">ROUND(IF((B59-A59+1)&gt;2,IF(C59=75,AVERAGE(INDIRECT("krzywa!B"&amp;MATCH(K59-6,krzywa!A:A,0)&amp;":B"&amp;MATCH(K59-2,krzywa!A:A,0))),AVERAGE(INDIRECT("krzywa!B"&amp;MATCH(A59-$A$2+BM59,krzywa!A:A,0)&amp;":B"&amp;MATCH(B59-$A$2-AU59,krzywa!A:A,0)))),INDIRECT("krzywa!B"&amp;MATCH(K59,krzywa!A:A,0))),4)</f>
        <v>#N/A</v>
      </c>
      <c r="P59">
        <f t="shared" si="4"/>
        <v>0</v>
      </c>
      <c r="Q59" s="49" t="e">
        <f ca="1">-C59*ABS(D59-F59)*H59*I59*'Kalkulator Depozytów'!$F$14+'kompensacja międzyproduktowa'!X59</f>
        <v>#N/A</v>
      </c>
      <c r="AF59" s="1">
        <f t="shared" si="6"/>
        <v>44926</v>
      </c>
      <c r="AG59" s="1">
        <f t="shared" si="21"/>
        <v>44925</v>
      </c>
      <c r="AH59" s="1">
        <f t="shared" si="21"/>
        <v>44924</v>
      </c>
      <c r="AI59" s="1">
        <f t="shared" si="21"/>
        <v>44923</v>
      </c>
      <c r="AK59">
        <f>NETWORKDAYS(AF59,AF59,koszyki!$M$20:$M$89)</f>
        <v>0</v>
      </c>
      <c r="AL59">
        <f>NETWORKDAYS(AG59,AG59,koszyki!$M$20:$M$89)</f>
        <v>1</v>
      </c>
      <c r="AM59">
        <f>NETWORKDAYS(AH59,AH59,koszyki!$M$20:$M$89)</f>
        <v>1</v>
      </c>
      <c r="AN59">
        <f>NETWORKDAYS(AI59,AI59,koszyki!$M$20:$M$89)</f>
        <v>1</v>
      </c>
      <c r="AP59">
        <f t="shared" si="7"/>
        <v>0</v>
      </c>
      <c r="AQ59">
        <f t="shared" si="8"/>
        <v>1</v>
      </c>
      <c r="AR59">
        <f t="shared" si="9"/>
        <v>2</v>
      </c>
      <c r="AS59">
        <f t="shared" si="10"/>
        <v>3</v>
      </c>
      <c r="AU59">
        <f t="shared" si="11"/>
        <v>1</v>
      </c>
      <c r="AX59" s="1">
        <f t="shared" si="12"/>
        <v>44896</v>
      </c>
      <c r="AY59" s="1">
        <f t="shared" si="13"/>
        <v>44897</v>
      </c>
      <c r="AZ59" s="1">
        <f t="shared" si="13"/>
        <v>44898</v>
      </c>
      <c r="BA59" s="1">
        <f t="shared" si="14"/>
        <v>44899</v>
      </c>
      <c r="BC59">
        <f>NETWORKDAYS(AX59,AX59,koszyki!$M$20:$M$89)</f>
        <v>1</v>
      </c>
      <c r="BD59">
        <f>NETWORKDAYS(AY59,AY59,koszyki!$M$20:$M$89)</f>
        <v>1</v>
      </c>
      <c r="BE59">
        <f>NETWORKDAYS(AZ59,AZ59,koszyki!$M$20:$M$89)</f>
        <v>0</v>
      </c>
      <c r="BF59">
        <f>NETWORKDAYS(BA59,BA59,koszyki!$M$20:$M$89)</f>
        <v>0</v>
      </c>
      <c r="BH59">
        <f t="shared" si="15"/>
        <v>1</v>
      </c>
      <c r="BI59">
        <f t="shared" si="16"/>
        <v>2</v>
      </c>
      <c r="BJ59">
        <f t="shared" si="17"/>
        <v>2</v>
      </c>
      <c r="BK59">
        <f t="shared" si="18"/>
        <v>2</v>
      </c>
      <c r="BM59">
        <f t="shared" si="19"/>
        <v>0</v>
      </c>
    </row>
    <row r="60" spans="1:65">
      <c r="A60" s="1">
        <v>44927</v>
      </c>
      <c r="B60" s="1">
        <v>44957</v>
      </c>
      <c r="C60">
        <f t="shared" si="2"/>
        <v>315</v>
      </c>
      <c r="D60" s="21">
        <f>'Kalkulator Depozytów'!M65</f>
        <v>0</v>
      </c>
      <c r="E60" s="21">
        <f>'Kalkulator Depozytów'!N65</f>
        <v>0</v>
      </c>
      <c r="F60" s="21">
        <f>'Kalkulator Depozytów'!O65</f>
        <v>0</v>
      </c>
      <c r="G60" s="21">
        <f>'Kalkulator Depozytów'!P65</f>
        <v>0</v>
      </c>
      <c r="H60" s="21">
        <f>'Kalkulator Depozytów'!Q65</f>
        <v>0</v>
      </c>
      <c r="I60" s="37" t="e">
        <f ca="1">ROUND(IF(OR(AND(K60&gt;0,L60="PEAK5"),AND(K60&gt;0,L60="BASE5")),O60,IF(K60&gt;0,IF(OR(L60="BASE"),AVERAGE(INDIRECT("krzywa!C"&amp;MATCH(A60-$A$2,krzywa!A:A,0)&amp;":C"&amp;MATCH(B60-$A$2,krzywa!A:A,0),TRUE)),IF(OR(L60="OFFPEAK"),AVERAGE(INDIRECT("krzywa!D"&amp;MATCH(A60-$A$2,krzywa!A:A,0)&amp;":D"&amp;MATCH(B60-$A$2,krzywa!A:A,0))))))),4)</f>
        <v>#N/A</v>
      </c>
      <c r="K60">
        <f t="shared" si="3"/>
        <v>44957</v>
      </c>
      <c r="L60" t="s">
        <v>79</v>
      </c>
      <c r="M60">
        <f>NETWORKDAYS(A60,B60,koszyki!$M$20:$M$874)</f>
        <v>21</v>
      </c>
      <c r="N60">
        <f>B60-A60+1- NETWORKDAYS(A60,B60,koszyki!$M$20:$M$874)</f>
        <v>10</v>
      </c>
      <c r="O60" s="36" t="e">
        <f ca="1">ROUND(IF((B60-A60+1)&gt;2,IF(C60=75,AVERAGE(INDIRECT("krzywa!B"&amp;MATCH(K60-6,krzywa!A:A,0)&amp;":B"&amp;MATCH(K60-2,krzywa!A:A,0))),AVERAGE(INDIRECT("krzywa!B"&amp;MATCH(A60-$A$2+BM60,krzywa!A:A,0)&amp;":B"&amp;MATCH(B60-$A$2-AU60,krzywa!A:A,0)))),INDIRECT("krzywa!B"&amp;MATCH(K60,krzywa!A:A,0))),4)</f>
        <v>#N/A</v>
      </c>
      <c r="P60">
        <f t="shared" si="4"/>
        <v>0</v>
      </c>
      <c r="Q60" s="49" t="e">
        <f ca="1">-C60*ABS(D60-F60)*H60*I60*'Kalkulator Depozytów'!$F$14+'kompensacja międzyproduktowa'!X60</f>
        <v>#N/A</v>
      </c>
      <c r="AF60" s="1">
        <f t="shared" si="6"/>
        <v>44957</v>
      </c>
      <c r="AG60" s="1">
        <f t="shared" si="21"/>
        <v>44956</v>
      </c>
      <c r="AH60" s="1">
        <f t="shared" si="21"/>
        <v>44955</v>
      </c>
      <c r="AI60" s="1">
        <f t="shared" si="21"/>
        <v>44954</v>
      </c>
      <c r="AK60">
        <f>NETWORKDAYS(AF60,AF60,koszyki!$M$20:$M$89)</f>
        <v>1</v>
      </c>
      <c r="AL60">
        <f>NETWORKDAYS(AG60,AG60,koszyki!$M$20:$M$89)</f>
        <v>1</v>
      </c>
      <c r="AM60">
        <f>NETWORKDAYS(AH60,AH60,koszyki!$M$20:$M$89)</f>
        <v>0</v>
      </c>
      <c r="AN60">
        <f>NETWORKDAYS(AI60,AI60,koszyki!$M$20:$M$89)</f>
        <v>0</v>
      </c>
      <c r="AP60">
        <f t="shared" si="7"/>
        <v>1</v>
      </c>
      <c r="AQ60">
        <f t="shared" si="8"/>
        <v>2</v>
      </c>
      <c r="AR60">
        <f t="shared" si="9"/>
        <v>2</v>
      </c>
      <c r="AS60">
        <f t="shared" si="10"/>
        <v>2</v>
      </c>
      <c r="AU60">
        <f t="shared" si="11"/>
        <v>0</v>
      </c>
      <c r="AX60" s="1">
        <f t="shared" si="12"/>
        <v>44927</v>
      </c>
      <c r="AY60" s="1">
        <f t="shared" si="13"/>
        <v>44928</v>
      </c>
      <c r="AZ60" s="1">
        <f t="shared" si="13"/>
        <v>44929</v>
      </c>
      <c r="BA60" s="1">
        <f t="shared" si="14"/>
        <v>44930</v>
      </c>
      <c r="BC60">
        <f>NETWORKDAYS(AX60,AX60,koszyki!$M$20:$M$89)</f>
        <v>0</v>
      </c>
      <c r="BD60">
        <f>NETWORKDAYS(AY60,AY60,koszyki!$M$20:$M$89)</f>
        <v>1</v>
      </c>
      <c r="BE60">
        <f>NETWORKDAYS(AZ60,AZ60,koszyki!$M$20:$M$89)</f>
        <v>1</v>
      </c>
      <c r="BF60">
        <f>NETWORKDAYS(BA60,BA60,koszyki!$M$20:$M$89)</f>
        <v>1</v>
      </c>
      <c r="BH60">
        <f t="shared" si="15"/>
        <v>0</v>
      </c>
      <c r="BI60">
        <f t="shared" si="16"/>
        <v>1</v>
      </c>
      <c r="BJ60">
        <f t="shared" si="17"/>
        <v>2</v>
      </c>
      <c r="BK60">
        <f t="shared" si="18"/>
        <v>3</v>
      </c>
      <c r="BM60">
        <f t="shared" si="19"/>
        <v>1</v>
      </c>
    </row>
    <row r="61" spans="1:65">
      <c r="A61" s="1">
        <v>44958</v>
      </c>
      <c r="B61" s="1">
        <v>44985</v>
      </c>
      <c r="C61">
        <f t="shared" si="2"/>
        <v>300</v>
      </c>
      <c r="D61" s="21">
        <f>'Kalkulator Depozytów'!M66</f>
        <v>0</v>
      </c>
      <c r="E61" s="21">
        <f>'Kalkulator Depozytów'!N66</f>
        <v>0</v>
      </c>
      <c r="F61" s="21">
        <f>'Kalkulator Depozytów'!O66</f>
        <v>0</v>
      </c>
      <c r="G61" s="21">
        <f>'Kalkulator Depozytów'!P66</f>
        <v>0</v>
      </c>
      <c r="H61" s="21">
        <f>'Kalkulator Depozytów'!Q66</f>
        <v>0</v>
      </c>
      <c r="I61" s="37" t="e">
        <f ca="1">ROUND(IF(OR(AND(K61&gt;0,L61="PEAK5"),AND(K61&gt;0,L61="BASE5")),O61,IF(K61&gt;0,IF(OR(L61="BASE"),AVERAGE(INDIRECT("krzywa!C"&amp;MATCH(A61-$A$2,krzywa!A:A,0)&amp;":C"&amp;MATCH(B61-$A$2,krzywa!A:A,0),TRUE)),IF(OR(L61="OFFPEAK"),AVERAGE(INDIRECT("krzywa!D"&amp;MATCH(A61-$A$2,krzywa!A:A,0)&amp;":D"&amp;MATCH(B61-$A$2,krzywa!A:A,0))))))),4)</f>
        <v>#N/A</v>
      </c>
      <c r="K61">
        <f t="shared" si="3"/>
        <v>44985</v>
      </c>
      <c r="L61" t="s">
        <v>79</v>
      </c>
      <c r="M61">
        <f>NETWORKDAYS(A61,B61,koszyki!$M$20:$M$874)</f>
        <v>20</v>
      </c>
      <c r="N61">
        <f>B61-A61+1- NETWORKDAYS(A61,B61,koszyki!$M$20:$M$874)</f>
        <v>8</v>
      </c>
      <c r="O61" s="36" t="e">
        <f ca="1">ROUND(IF((B61-A61+1)&gt;2,IF(C61=75,AVERAGE(INDIRECT("krzywa!B"&amp;MATCH(K61-6,krzywa!A:A,0)&amp;":B"&amp;MATCH(K61-2,krzywa!A:A,0))),AVERAGE(INDIRECT("krzywa!B"&amp;MATCH(A61-$A$2+BM61,krzywa!A:A,0)&amp;":B"&amp;MATCH(B61-$A$2-AU61,krzywa!A:A,0)))),INDIRECT("krzywa!B"&amp;MATCH(K61,krzywa!A:A,0))),4)</f>
        <v>#N/A</v>
      </c>
      <c r="P61">
        <f t="shared" si="4"/>
        <v>0</v>
      </c>
      <c r="Q61" s="49" t="e">
        <f ca="1">-C61*ABS(D61-F61)*H61*I61*'Kalkulator Depozytów'!$F$14+'kompensacja międzyproduktowa'!X61</f>
        <v>#N/A</v>
      </c>
      <c r="AF61" s="1">
        <f t="shared" si="6"/>
        <v>44985</v>
      </c>
      <c r="AG61" s="1">
        <f t="shared" si="21"/>
        <v>44984</v>
      </c>
      <c r="AH61" s="1">
        <f t="shared" si="21"/>
        <v>44983</v>
      </c>
      <c r="AI61" s="1">
        <f t="shared" si="21"/>
        <v>44982</v>
      </c>
      <c r="AK61">
        <f>NETWORKDAYS(AF61,AF61,koszyki!$M$20:$M$89)</f>
        <v>1</v>
      </c>
      <c r="AL61">
        <f>NETWORKDAYS(AG61,AG61,koszyki!$M$20:$M$89)</f>
        <v>1</v>
      </c>
      <c r="AM61">
        <f>NETWORKDAYS(AH61,AH61,koszyki!$M$20:$M$89)</f>
        <v>0</v>
      </c>
      <c r="AN61">
        <f>NETWORKDAYS(AI61,AI61,koszyki!$M$20:$M$89)</f>
        <v>0</v>
      </c>
      <c r="AP61">
        <f t="shared" si="7"/>
        <v>1</v>
      </c>
      <c r="AQ61">
        <f t="shared" si="8"/>
        <v>2</v>
      </c>
      <c r="AR61">
        <f t="shared" si="9"/>
        <v>2</v>
      </c>
      <c r="AS61">
        <f t="shared" si="10"/>
        <v>2</v>
      </c>
      <c r="AU61">
        <f t="shared" si="11"/>
        <v>0</v>
      </c>
      <c r="AX61" s="1">
        <f t="shared" si="12"/>
        <v>44958</v>
      </c>
      <c r="AY61" s="1">
        <f t="shared" si="13"/>
        <v>44959</v>
      </c>
      <c r="AZ61" s="1">
        <f t="shared" si="13"/>
        <v>44960</v>
      </c>
      <c r="BA61" s="1">
        <f t="shared" si="14"/>
        <v>44961</v>
      </c>
      <c r="BC61">
        <f>NETWORKDAYS(AX61,AX61,koszyki!$M$20:$M$89)</f>
        <v>1</v>
      </c>
      <c r="BD61">
        <f>NETWORKDAYS(AY61,AY61,koszyki!$M$20:$M$89)</f>
        <v>1</v>
      </c>
      <c r="BE61">
        <f>NETWORKDAYS(AZ61,AZ61,koszyki!$M$20:$M$89)</f>
        <v>1</v>
      </c>
      <c r="BF61">
        <f>NETWORKDAYS(BA61,BA61,koszyki!$M$20:$M$89)</f>
        <v>0</v>
      </c>
      <c r="BH61">
        <f t="shared" si="15"/>
        <v>1</v>
      </c>
      <c r="BI61">
        <f t="shared" si="16"/>
        <v>2</v>
      </c>
      <c r="BJ61">
        <f t="shared" si="17"/>
        <v>3</v>
      </c>
      <c r="BK61">
        <f t="shared" si="18"/>
        <v>3</v>
      </c>
      <c r="BM61">
        <f t="shared" si="19"/>
        <v>0</v>
      </c>
    </row>
    <row r="62" spans="1:65">
      <c r="A62" s="1">
        <v>44986</v>
      </c>
      <c r="B62" s="1">
        <v>45016</v>
      </c>
      <c r="C62">
        <f t="shared" si="2"/>
        <v>345</v>
      </c>
      <c r="D62" s="21">
        <f>'Kalkulator Depozytów'!M67</f>
        <v>0</v>
      </c>
      <c r="E62" s="21">
        <f>'Kalkulator Depozytów'!N67</f>
        <v>0</v>
      </c>
      <c r="F62" s="21">
        <f>'Kalkulator Depozytów'!O67</f>
        <v>0</v>
      </c>
      <c r="G62" s="21">
        <f>'Kalkulator Depozytów'!P67</f>
        <v>0</v>
      </c>
      <c r="H62" s="21">
        <f>'Kalkulator Depozytów'!Q67</f>
        <v>0</v>
      </c>
      <c r="I62" s="37" t="e">
        <f ca="1">ROUND(IF(OR(AND(K62&gt;0,L62="PEAK5"),AND(K62&gt;0,L62="BASE5")),O62,IF(K62&gt;0,IF(OR(L62="BASE"),AVERAGE(INDIRECT("krzywa!C"&amp;MATCH(A62-$A$2,krzywa!A:A,0)&amp;":C"&amp;MATCH(B62-$A$2,krzywa!A:A,0),TRUE)),IF(OR(L62="OFFPEAK"),AVERAGE(INDIRECT("krzywa!D"&amp;MATCH(A62-$A$2,krzywa!A:A,0)&amp;":D"&amp;MATCH(B62-$A$2,krzywa!A:A,0))))))),4)</f>
        <v>#N/A</v>
      </c>
      <c r="K62">
        <f t="shared" si="3"/>
        <v>45016</v>
      </c>
      <c r="L62" t="s">
        <v>79</v>
      </c>
      <c r="M62">
        <f>NETWORKDAYS(A62,B62,koszyki!$M$20:$M$874)</f>
        <v>23</v>
      </c>
      <c r="N62">
        <f>B62-A62+1- NETWORKDAYS(A62,B62,koszyki!$M$20:$M$874)</f>
        <v>8</v>
      </c>
      <c r="O62" s="36" t="e">
        <f ca="1">ROUND(IF((B62-A62+1)&gt;2,IF(C62=75,AVERAGE(INDIRECT("krzywa!B"&amp;MATCH(K62-6,krzywa!A:A,0)&amp;":B"&amp;MATCH(K62-2,krzywa!A:A,0))),AVERAGE(INDIRECT("krzywa!B"&amp;MATCH(A62-$A$2+BM62,krzywa!A:A,0)&amp;":B"&amp;MATCH(B62-$A$2-AU62,krzywa!A:A,0)))),INDIRECT("krzywa!B"&amp;MATCH(K62,krzywa!A:A,0))),4)</f>
        <v>#N/A</v>
      </c>
      <c r="P62">
        <f t="shared" si="4"/>
        <v>0</v>
      </c>
      <c r="Q62" s="49" t="e">
        <f ca="1">-C62*ABS(D62-F62)*H62*I62*'Kalkulator Depozytów'!$F$14+'kompensacja międzyproduktowa'!X62</f>
        <v>#N/A</v>
      </c>
      <c r="AF62" s="1">
        <f t="shared" si="6"/>
        <v>45016</v>
      </c>
      <c r="AG62" s="1">
        <f t="shared" si="21"/>
        <v>45015</v>
      </c>
      <c r="AH62" s="1">
        <f t="shared" si="21"/>
        <v>45014</v>
      </c>
      <c r="AI62" s="1">
        <f t="shared" si="21"/>
        <v>45013</v>
      </c>
      <c r="AK62">
        <f>NETWORKDAYS(AF62,AF62,koszyki!$M$20:$M$89)</f>
        <v>1</v>
      </c>
      <c r="AL62">
        <f>NETWORKDAYS(AG62,AG62,koszyki!$M$20:$M$89)</f>
        <v>1</v>
      </c>
      <c r="AM62">
        <f>NETWORKDAYS(AH62,AH62,koszyki!$M$20:$M$89)</f>
        <v>1</v>
      </c>
      <c r="AN62">
        <f>NETWORKDAYS(AI62,AI62,koszyki!$M$20:$M$89)</f>
        <v>1</v>
      </c>
      <c r="AP62">
        <f t="shared" si="7"/>
        <v>1</v>
      </c>
      <c r="AQ62">
        <f t="shared" si="8"/>
        <v>2</v>
      </c>
      <c r="AR62">
        <f t="shared" si="9"/>
        <v>3</v>
      </c>
      <c r="AS62">
        <f t="shared" si="10"/>
        <v>4</v>
      </c>
      <c r="AU62">
        <f t="shared" si="11"/>
        <v>0</v>
      </c>
      <c r="AX62" s="1">
        <f t="shared" si="12"/>
        <v>44986</v>
      </c>
      <c r="AY62" s="1">
        <f t="shared" si="13"/>
        <v>44987</v>
      </c>
      <c r="AZ62" s="1">
        <f t="shared" si="13"/>
        <v>44988</v>
      </c>
      <c r="BA62" s="1">
        <f t="shared" si="14"/>
        <v>44989</v>
      </c>
      <c r="BC62">
        <f>NETWORKDAYS(AX62,AX62,koszyki!$M$20:$M$89)</f>
        <v>1</v>
      </c>
      <c r="BD62">
        <f>NETWORKDAYS(AY62,AY62,koszyki!$M$20:$M$89)</f>
        <v>1</v>
      </c>
      <c r="BE62">
        <f>NETWORKDAYS(AZ62,AZ62,koszyki!$M$20:$M$89)</f>
        <v>1</v>
      </c>
      <c r="BF62">
        <f>NETWORKDAYS(BA62,BA62,koszyki!$M$20:$M$89)</f>
        <v>0</v>
      </c>
      <c r="BH62">
        <f t="shared" si="15"/>
        <v>1</v>
      </c>
      <c r="BI62">
        <f t="shared" si="16"/>
        <v>2</v>
      </c>
      <c r="BJ62">
        <f t="shared" si="17"/>
        <v>3</v>
      </c>
      <c r="BK62">
        <f t="shared" si="18"/>
        <v>3</v>
      </c>
      <c r="BM62">
        <f t="shared" si="19"/>
        <v>0</v>
      </c>
    </row>
    <row r="63" spans="1:65">
      <c r="A63" s="1">
        <v>45017</v>
      </c>
      <c r="B63" s="1">
        <v>45107</v>
      </c>
      <c r="C63">
        <f t="shared" si="2"/>
        <v>915</v>
      </c>
      <c r="D63" s="21">
        <f>'Kalkulator Depozytów'!M68</f>
        <v>0</v>
      </c>
      <c r="E63" s="21">
        <f>'Kalkulator Depozytów'!N68</f>
        <v>0</v>
      </c>
      <c r="F63" s="21">
        <f>'Kalkulator Depozytów'!O68</f>
        <v>0</v>
      </c>
      <c r="G63" s="21">
        <f>'Kalkulator Depozytów'!P68</f>
        <v>0</v>
      </c>
      <c r="H63" s="21">
        <f>'Kalkulator Depozytów'!Q68</f>
        <v>0</v>
      </c>
      <c r="I63" s="37" t="e">
        <f ca="1">ROUND(IF(OR(AND(K63&gt;0,L63="PEAK5"),AND(K63&gt;0,L63="BASE5")),O63,IF(K63&gt;0,IF(OR(L63="BASE"),AVERAGE(INDIRECT("krzywa!C"&amp;MATCH(A63-$A$2,krzywa!A:A,0)&amp;":C"&amp;MATCH(B63-$A$2,krzywa!A:A,0),TRUE)),IF(OR(L63="OFFPEAK"),AVERAGE(INDIRECT("krzywa!D"&amp;MATCH(A63-$A$2,krzywa!A:A,0)&amp;":D"&amp;MATCH(B63-$A$2,krzywa!A:A,0))))))),4)</f>
        <v>#N/A</v>
      </c>
      <c r="K63">
        <f t="shared" si="3"/>
        <v>45107</v>
      </c>
      <c r="L63" t="s">
        <v>79</v>
      </c>
      <c r="M63">
        <f>NETWORKDAYS(A63,B63,koszyki!$M$20:$M$874)</f>
        <v>61</v>
      </c>
      <c r="N63">
        <f>B63-A63+1- NETWORKDAYS(A63,B63,koszyki!$M$20:$M$874)</f>
        <v>30</v>
      </c>
      <c r="O63" s="36" t="e">
        <f ca="1">ROUND(IF((B63-A63+1)&gt;2,IF(C63=75,AVERAGE(INDIRECT("krzywa!B"&amp;MATCH(K63-6,krzywa!A:A,0)&amp;":B"&amp;MATCH(K63-2,krzywa!A:A,0))),AVERAGE(INDIRECT("krzywa!B"&amp;MATCH(A63-$A$2+BM63,krzywa!A:A,0)&amp;":B"&amp;MATCH(B63-$A$2-AU63,krzywa!A:A,0)))),INDIRECT("krzywa!B"&amp;MATCH(K63,krzywa!A:A,0))),4)</f>
        <v>#N/A</v>
      </c>
      <c r="P63">
        <f t="shared" si="4"/>
        <v>0</v>
      </c>
      <c r="Q63" s="49" t="e">
        <f ca="1">-C63*ABS(D63-F63)*H63*I63*'Kalkulator Depozytów'!$F$14+'kompensacja międzyproduktowa'!X63</f>
        <v>#N/A</v>
      </c>
      <c r="AF63" s="1">
        <f t="shared" si="6"/>
        <v>45107</v>
      </c>
      <c r="AG63" s="1">
        <f t="shared" si="21"/>
        <v>45106</v>
      </c>
      <c r="AH63" s="1">
        <f t="shared" si="21"/>
        <v>45105</v>
      </c>
      <c r="AI63" s="1">
        <f t="shared" si="21"/>
        <v>45104</v>
      </c>
      <c r="AK63">
        <f>NETWORKDAYS(AF63,AF63,koszyki!$M$20:$M$89)</f>
        <v>1</v>
      </c>
      <c r="AL63">
        <f>NETWORKDAYS(AG63,AG63,koszyki!$M$20:$M$89)</f>
        <v>1</v>
      </c>
      <c r="AM63">
        <f>NETWORKDAYS(AH63,AH63,koszyki!$M$20:$M$89)</f>
        <v>1</v>
      </c>
      <c r="AN63">
        <f>NETWORKDAYS(AI63,AI63,koszyki!$M$20:$M$89)</f>
        <v>1</v>
      </c>
      <c r="AP63">
        <f t="shared" si="7"/>
        <v>1</v>
      </c>
      <c r="AQ63">
        <f t="shared" si="8"/>
        <v>2</v>
      </c>
      <c r="AR63">
        <f t="shared" si="9"/>
        <v>3</v>
      </c>
      <c r="AS63">
        <f t="shared" si="10"/>
        <v>4</v>
      </c>
      <c r="AU63">
        <f t="shared" si="11"/>
        <v>0</v>
      </c>
      <c r="AX63" s="1">
        <f t="shared" si="12"/>
        <v>45017</v>
      </c>
      <c r="AY63" s="1">
        <f t="shared" si="13"/>
        <v>45018</v>
      </c>
      <c r="AZ63" s="1">
        <f t="shared" si="13"/>
        <v>45019</v>
      </c>
      <c r="BA63" s="1">
        <f t="shared" si="14"/>
        <v>45020</v>
      </c>
      <c r="BC63">
        <f>NETWORKDAYS(AX63,AX63,koszyki!$M$20:$M$89)</f>
        <v>0</v>
      </c>
      <c r="BD63">
        <f>NETWORKDAYS(AY63,AY63,koszyki!$M$20:$M$89)</f>
        <v>0</v>
      </c>
      <c r="BE63">
        <f>NETWORKDAYS(AZ63,AZ63,koszyki!$M$20:$M$89)</f>
        <v>1</v>
      </c>
      <c r="BF63">
        <f>NETWORKDAYS(BA63,BA63,koszyki!$M$20:$M$89)</f>
        <v>1</v>
      </c>
      <c r="BH63">
        <f t="shared" si="15"/>
        <v>0</v>
      </c>
      <c r="BI63">
        <f t="shared" si="16"/>
        <v>0</v>
      </c>
      <c r="BJ63">
        <f t="shared" si="17"/>
        <v>1</v>
      </c>
      <c r="BK63">
        <f t="shared" si="18"/>
        <v>2</v>
      </c>
      <c r="BM63">
        <f t="shared" si="19"/>
        <v>2</v>
      </c>
    </row>
    <row r="64" spans="1:65">
      <c r="A64" s="1">
        <v>45108</v>
      </c>
      <c r="B64" s="1">
        <v>45199</v>
      </c>
      <c r="C64">
        <f t="shared" si="2"/>
        <v>960</v>
      </c>
      <c r="D64" s="21">
        <f>'Kalkulator Depozytów'!M69</f>
        <v>0</v>
      </c>
      <c r="E64" s="21">
        <f>'Kalkulator Depozytów'!N69</f>
        <v>0</v>
      </c>
      <c r="F64" s="21">
        <f>'Kalkulator Depozytów'!O69</f>
        <v>0</v>
      </c>
      <c r="G64" s="21">
        <f>'Kalkulator Depozytów'!P69</f>
        <v>0</v>
      </c>
      <c r="H64" s="21">
        <f>'Kalkulator Depozytów'!Q69</f>
        <v>0</v>
      </c>
      <c r="I64" s="37" t="e">
        <f ca="1">ROUND(IF(OR(AND(K64&gt;0,L64="PEAK5"),AND(K64&gt;0,L64="BASE5")),O64,IF(K64&gt;0,IF(OR(L64="BASE"),AVERAGE(INDIRECT("krzywa!C"&amp;MATCH(A64-$A$2,krzywa!A:A,0)&amp;":C"&amp;MATCH(B64-$A$2,krzywa!A:A,0),TRUE)),IF(OR(L64="OFFPEAK"),AVERAGE(INDIRECT("krzywa!D"&amp;MATCH(A64-$A$2,krzywa!A:A,0)&amp;":D"&amp;MATCH(B64-$A$2,krzywa!A:A,0))))))),4)</f>
        <v>#N/A</v>
      </c>
      <c r="K64">
        <f t="shared" si="3"/>
        <v>45199</v>
      </c>
      <c r="L64" t="s">
        <v>79</v>
      </c>
      <c r="M64">
        <f>NETWORKDAYS(A64,B64,koszyki!$M$20:$M$874)</f>
        <v>64</v>
      </c>
      <c r="N64">
        <f>B64-A64+1- NETWORKDAYS(A64,B64,koszyki!$M$20:$M$874)</f>
        <v>28</v>
      </c>
      <c r="O64" s="36" t="e">
        <f ca="1">ROUND(IF((B64-A64+1)&gt;2,IF(C64=75,AVERAGE(INDIRECT("krzywa!B"&amp;MATCH(K64-6,krzywa!A:A,0)&amp;":B"&amp;MATCH(K64-2,krzywa!A:A,0))),AVERAGE(INDIRECT("krzywa!B"&amp;MATCH(A64-$A$2+BM64,krzywa!A:A,0)&amp;":B"&amp;MATCH(B64-$A$2-AU64,krzywa!A:A,0)))),INDIRECT("krzywa!B"&amp;MATCH(K64,krzywa!A:A,0))),4)</f>
        <v>#N/A</v>
      </c>
      <c r="P64">
        <f t="shared" si="4"/>
        <v>0</v>
      </c>
      <c r="Q64" s="49" t="e">
        <f ca="1">-C64*ABS(D64-F64)*H64*I64*'Kalkulator Depozytów'!$F$14+'kompensacja międzyproduktowa'!X64</f>
        <v>#N/A</v>
      </c>
      <c r="AF64" s="1">
        <f t="shared" si="6"/>
        <v>45199</v>
      </c>
      <c r="AG64" s="1">
        <f t="shared" si="21"/>
        <v>45198</v>
      </c>
      <c r="AH64" s="1">
        <f t="shared" si="21"/>
        <v>45197</v>
      </c>
      <c r="AI64" s="1">
        <f t="shared" si="21"/>
        <v>45196</v>
      </c>
      <c r="AK64">
        <f>NETWORKDAYS(AF64,AF64,koszyki!$M$20:$M$89)</f>
        <v>0</v>
      </c>
      <c r="AL64">
        <f>NETWORKDAYS(AG64,AG64,koszyki!$M$20:$M$89)</f>
        <v>1</v>
      </c>
      <c r="AM64">
        <f>NETWORKDAYS(AH64,AH64,koszyki!$M$20:$M$89)</f>
        <v>1</v>
      </c>
      <c r="AN64">
        <f>NETWORKDAYS(AI64,AI64,koszyki!$M$20:$M$89)</f>
        <v>1</v>
      </c>
      <c r="AP64">
        <f t="shared" si="7"/>
        <v>0</v>
      </c>
      <c r="AQ64">
        <f t="shared" si="8"/>
        <v>1</v>
      </c>
      <c r="AR64">
        <f t="shared" si="9"/>
        <v>2</v>
      </c>
      <c r="AS64">
        <f t="shared" si="10"/>
        <v>3</v>
      </c>
      <c r="AU64">
        <f t="shared" si="11"/>
        <v>1</v>
      </c>
      <c r="AX64" s="1">
        <f t="shared" si="12"/>
        <v>45108</v>
      </c>
      <c r="AY64" s="1">
        <f t="shared" si="13"/>
        <v>45109</v>
      </c>
      <c r="AZ64" s="1">
        <f t="shared" si="13"/>
        <v>45110</v>
      </c>
      <c r="BA64" s="1">
        <f t="shared" si="14"/>
        <v>45111</v>
      </c>
      <c r="BC64">
        <f>NETWORKDAYS(AX64,AX64,koszyki!$M$20:$M$89)</f>
        <v>0</v>
      </c>
      <c r="BD64">
        <f>NETWORKDAYS(AY64,AY64,koszyki!$M$20:$M$89)</f>
        <v>0</v>
      </c>
      <c r="BE64">
        <f>NETWORKDAYS(AZ64,AZ64,koszyki!$M$20:$M$89)</f>
        <v>1</v>
      </c>
      <c r="BF64">
        <f>NETWORKDAYS(BA64,BA64,koszyki!$M$20:$M$89)</f>
        <v>1</v>
      </c>
      <c r="BH64">
        <f t="shared" si="15"/>
        <v>0</v>
      </c>
      <c r="BI64">
        <f t="shared" si="16"/>
        <v>0</v>
      </c>
      <c r="BJ64">
        <f t="shared" si="17"/>
        <v>1</v>
      </c>
      <c r="BK64">
        <f t="shared" si="18"/>
        <v>2</v>
      </c>
      <c r="BM64">
        <f t="shared" si="19"/>
        <v>2</v>
      </c>
    </row>
    <row r="65" spans="1:65">
      <c r="A65" s="1">
        <v>45200</v>
      </c>
      <c r="B65" s="1">
        <v>45291</v>
      </c>
      <c r="C65">
        <f t="shared" si="2"/>
        <v>930</v>
      </c>
      <c r="D65" s="21">
        <f>'Kalkulator Depozytów'!M70</f>
        <v>0</v>
      </c>
      <c r="E65" s="21">
        <f>'Kalkulator Depozytów'!N70</f>
        <v>0</v>
      </c>
      <c r="F65" s="21">
        <f>'Kalkulator Depozytów'!O70</f>
        <v>0</v>
      </c>
      <c r="G65" s="21">
        <f>'Kalkulator Depozytów'!P70</f>
        <v>0</v>
      </c>
      <c r="H65" s="21">
        <f>'Kalkulator Depozytów'!Q70</f>
        <v>0</v>
      </c>
      <c r="I65" s="37" t="e">
        <f ca="1">ROUND(IF(OR(AND(K65&gt;0,L65="PEAK5"),AND(K65&gt;0,L65="BASE5")),O65,IF(K65&gt;0,IF(OR(L65="BASE"),AVERAGE(INDIRECT("krzywa!C"&amp;MATCH(A65-$A$2,krzywa!A:A,0)&amp;":C"&amp;MATCH(B65-$A$2,krzywa!A:A,0),TRUE)),IF(OR(L65="OFFPEAK"),AVERAGE(INDIRECT("krzywa!D"&amp;MATCH(A65-$A$2,krzywa!A:A,0)&amp;":D"&amp;MATCH(B65-$A$2,krzywa!A:A,0))))))),4)</f>
        <v>#N/A</v>
      </c>
      <c r="K65">
        <f t="shared" si="3"/>
        <v>45291</v>
      </c>
      <c r="L65" t="s">
        <v>79</v>
      </c>
      <c r="M65">
        <f>NETWORKDAYS(A65,B65,koszyki!$M$20:$M$874)</f>
        <v>62</v>
      </c>
      <c r="N65">
        <f>B65-A65+1- NETWORKDAYS(A65,B65,koszyki!$M$20:$M$874)</f>
        <v>30</v>
      </c>
      <c r="O65" s="36" t="e">
        <f ca="1">ROUND(IF((B65-A65+1)&gt;2,IF(C65=75,AVERAGE(INDIRECT("krzywa!B"&amp;MATCH(K65-6,krzywa!A:A,0)&amp;":B"&amp;MATCH(K65-2,krzywa!A:A,0))),AVERAGE(INDIRECT("krzywa!B"&amp;MATCH(A65-$A$2+BM65,krzywa!A:A,0)&amp;":B"&amp;MATCH(B65-$A$2-AU65,krzywa!A:A,0)))),INDIRECT("krzywa!B"&amp;MATCH(K65,krzywa!A:A,0))),4)</f>
        <v>#N/A</v>
      </c>
      <c r="P65">
        <f t="shared" si="4"/>
        <v>0</v>
      </c>
      <c r="Q65" s="49" t="e">
        <f ca="1">-C65*ABS(D65-F65)*H65*I65*'Kalkulator Depozytów'!$F$14+'kompensacja międzyproduktowa'!X65</f>
        <v>#N/A</v>
      </c>
      <c r="AF65" s="1">
        <f t="shared" si="6"/>
        <v>45291</v>
      </c>
      <c r="AG65" s="1">
        <f t="shared" si="21"/>
        <v>45290</v>
      </c>
      <c r="AH65" s="1">
        <f t="shared" si="21"/>
        <v>45289</v>
      </c>
      <c r="AI65" s="1">
        <f t="shared" si="21"/>
        <v>45288</v>
      </c>
      <c r="AK65">
        <f>NETWORKDAYS(AF65,AF65,koszyki!$M$20:$M$89)</f>
        <v>0</v>
      </c>
      <c r="AL65">
        <f>NETWORKDAYS(AG65,AG65,koszyki!$M$20:$M$89)</f>
        <v>0</v>
      </c>
      <c r="AM65">
        <f>NETWORKDAYS(AH65,AH65,koszyki!$M$20:$M$89)</f>
        <v>1</v>
      </c>
      <c r="AN65">
        <f>NETWORKDAYS(AI65,AI65,koszyki!$M$20:$M$89)</f>
        <v>1</v>
      </c>
      <c r="AP65">
        <f t="shared" si="7"/>
        <v>0</v>
      </c>
      <c r="AQ65">
        <f t="shared" si="8"/>
        <v>0</v>
      </c>
      <c r="AR65">
        <f t="shared" si="9"/>
        <v>1</v>
      </c>
      <c r="AS65">
        <f t="shared" si="10"/>
        <v>2</v>
      </c>
      <c r="AU65">
        <f t="shared" si="11"/>
        <v>2</v>
      </c>
      <c r="AX65" s="1">
        <f t="shared" si="12"/>
        <v>45200</v>
      </c>
      <c r="AY65" s="1">
        <f t="shared" si="13"/>
        <v>45201</v>
      </c>
      <c r="AZ65" s="1">
        <f t="shared" si="13"/>
        <v>45202</v>
      </c>
      <c r="BA65" s="1">
        <f t="shared" si="14"/>
        <v>45203</v>
      </c>
      <c r="BC65">
        <f>NETWORKDAYS(AX65,AX65,koszyki!$M$20:$M$89)</f>
        <v>0</v>
      </c>
      <c r="BD65">
        <f>NETWORKDAYS(AY65,AY65,koszyki!$M$20:$M$89)</f>
        <v>1</v>
      </c>
      <c r="BE65">
        <f>NETWORKDAYS(AZ65,AZ65,koszyki!$M$20:$M$89)</f>
        <v>1</v>
      </c>
      <c r="BF65">
        <f>NETWORKDAYS(BA65,BA65,koszyki!$M$20:$M$89)</f>
        <v>1</v>
      </c>
      <c r="BH65">
        <f t="shared" si="15"/>
        <v>0</v>
      </c>
      <c r="BI65">
        <f t="shared" si="16"/>
        <v>1</v>
      </c>
      <c r="BJ65">
        <f t="shared" si="17"/>
        <v>2</v>
      </c>
      <c r="BK65">
        <f t="shared" si="18"/>
        <v>3</v>
      </c>
      <c r="BM65">
        <f t="shared" si="19"/>
        <v>1</v>
      </c>
    </row>
    <row r="66" spans="1:65">
      <c r="A66" s="1">
        <v>45292</v>
      </c>
      <c r="B66" s="1">
        <v>45382</v>
      </c>
      <c r="C66">
        <f t="shared" si="2"/>
        <v>975</v>
      </c>
      <c r="D66" s="21">
        <f>'Kalkulator Depozytów'!M71</f>
        <v>0</v>
      </c>
      <c r="E66" s="21">
        <f>'Kalkulator Depozytów'!N71</f>
        <v>0</v>
      </c>
      <c r="F66" s="21">
        <f>'Kalkulator Depozytów'!O71</f>
        <v>0</v>
      </c>
      <c r="G66" s="21">
        <f>'Kalkulator Depozytów'!P71</f>
        <v>0</v>
      </c>
      <c r="H66" s="21">
        <f>'Kalkulator Depozytów'!Q71</f>
        <v>0</v>
      </c>
      <c r="I66" s="37" t="e">
        <f ca="1">ROUND(IF(OR(AND(K66&gt;0,L66="PEAK5"),AND(K66&gt;0,L66="BASE5")),O66,IF(K66&gt;0,IF(OR(L66="BASE"),AVERAGE(INDIRECT("krzywa!C"&amp;MATCH(A66-$A$2,krzywa!A:A,0)&amp;":C"&amp;MATCH(B66-$A$2,krzywa!A:A,0),TRUE)),IF(OR(L66="OFFPEAK"),AVERAGE(INDIRECT("krzywa!D"&amp;MATCH(A66-$A$2,krzywa!A:A,0)&amp;":D"&amp;MATCH(B66-$A$2,krzywa!A:A,0))))))),4)</f>
        <v>#N/A</v>
      </c>
      <c r="K66">
        <f t="shared" si="3"/>
        <v>45382</v>
      </c>
      <c r="L66" t="s">
        <v>79</v>
      </c>
      <c r="M66">
        <f>NETWORKDAYS(A66,B66,koszyki!$M$20:$M$874)</f>
        <v>65</v>
      </c>
      <c r="N66">
        <f>B66-A66+1- NETWORKDAYS(A66,B66,koszyki!$M$20:$M$874)</f>
        <v>26</v>
      </c>
      <c r="O66" s="36" t="e">
        <f ca="1">ROUND(IF((B66-A66+1)&gt;2,IF(C66=75,AVERAGE(INDIRECT("krzywa!B"&amp;MATCH(K66-6,krzywa!A:A,0)&amp;":B"&amp;MATCH(K66-2,krzywa!A:A,0))),AVERAGE(INDIRECT("krzywa!B"&amp;MATCH(A66-$A$2+BM66,krzywa!A:A,0)&amp;":B"&amp;MATCH(B66-$A$2-AU66,krzywa!A:A,0)))),INDIRECT("krzywa!B"&amp;MATCH(K66,krzywa!A:A,0))),4)</f>
        <v>#N/A</v>
      </c>
      <c r="P66">
        <f t="shared" si="4"/>
        <v>0</v>
      </c>
      <c r="Q66" s="49" t="e">
        <f ca="1">-C66*ABS(D66-F66)*H66*I66*'Kalkulator Depozytów'!$F$14+'kompensacja międzyproduktowa'!X66</f>
        <v>#N/A</v>
      </c>
      <c r="AF66" s="1">
        <f t="shared" si="6"/>
        <v>45382</v>
      </c>
      <c r="AG66" s="1">
        <f t="shared" si="21"/>
        <v>45381</v>
      </c>
      <c r="AH66" s="1">
        <f t="shared" si="21"/>
        <v>45380</v>
      </c>
      <c r="AI66" s="1">
        <f t="shared" si="21"/>
        <v>45379</v>
      </c>
      <c r="AK66">
        <f>NETWORKDAYS(AF66,AF66,koszyki!$M$20:$M$89)</f>
        <v>0</v>
      </c>
      <c r="AL66">
        <f>NETWORKDAYS(AG66,AG66,koszyki!$M$20:$M$89)</f>
        <v>0</v>
      </c>
      <c r="AM66">
        <f>NETWORKDAYS(AH66,AH66,koszyki!$M$20:$M$89)</f>
        <v>1</v>
      </c>
      <c r="AN66">
        <f>NETWORKDAYS(AI66,AI66,koszyki!$M$20:$M$89)</f>
        <v>1</v>
      </c>
      <c r="AP66">
        <f t="shared" si="7"/>
        <v>0</v>
      </c>
      <c r="AQ66">
        <f t="shared" si="8"/>
        <v>0</v>
      </c>
      <c r="AR66">
        <f t="shared" si="9"/>
        <v>1</v>
      </c>
      <c r="AS66">
        <f t="shared" si="10"/>
        <v>2</v>
      </c>
      <c r="AU66">
        <f t="shared" si="11"/>
        <v>2</v>
      </c>
      <c r="AX66" s="1">
        <f t="shared" si="12"/>
        <v>45292</v>
      </c>
      <c r="AY66" s="1">
        <f t="shared" si="13"/>
        <v>45293</v>
      </c>
      <c r="AZ66" s="1">
        <f t="shared" si="13"/>
        <v>45294</v>
      </c>
      <c r="BA66" s="1">
        <f t="shared" si="14"/>
        <v>45295</v>
      </c>
      <c r="BC66">
        <f>NETWORKDAYS(AX66,AX66,koszyki!$M$20:$M$89)</f>
        <v>1</v>
      </c>
      <c r="BD66">
        <f>NETWORKDAYS(AY66,AY66,koszyki!$M$20:$M$89)</f>
        <v>1</v>
      </c>
      <c r="BE66">
        <f>NETWORKDAYS(AZ66,AZ66,koszyki!$M$20:$M$89)</f>
        <v>1</v>
      </c>
      <c r="BF66">
        <f>NETWORKDAYS(BA66,BA66,koszyki!$M$20:$M$89)</f>
        <v>1</v>
      </c>
      <c r="BH66">
        <f t="shared" si="15"/>
        <v>1</v>
      </c>
      <c r="BI66">
        <f t="shared" si="16"/>
        <v>2</v>
      </c>
      <c r="BJ66">
        <f t="shared" si="17"/>
        <v>3</v>
      </c>
      <c r="BK66">
        <f t="shared" si="18"/>
        <v>4</v>
      </c>
      <c r="BM66">
        <f t="shared" si="19"/>
        <v>0</v>
      </c>
    </row>
    <row r="67" spans="1:65">
      <c r="A67" s="1">
        <v>45383</v>
      </c>
      <c r="B67" s="1">
        <v>45657</v>
      </c>
      <c r="C67">
        <f t="shared" si="2"/>
        <v>2955</v>
      </c>
      <c r="D67" s="21">
        <f>'Kalkulator Depozytów'!M72</f>
        <v>0</v>
      </c>
      <c r="E67" s="21">
        <f>'Kalkulator Depozytów'!N72</f>
        <v>0</v>
      </c>
      <c r="F67" s="21">
        <f>'Kalkulator Depozytów'!O72</f>
        <v>0</v>
      </c>
      <c r="G67" s="21">
        <f>'Kalkulator Depozytów'!P72</f>
        <v>0</v>
      </c>
      <c r="H67" s="21">
        <f>'Kalkulator Depozytów'!Q72</f>
        <v>0</v>
      </c>
      <c r="I67" s="37" t="e">
        <f ca="1">ROUND(IF(OR(AND(K67&gt;0,L67="PEAK5"),AND(K67&gt;0,L67="BASE5")),O67,IF(K67&gt;0,IF(OR(L67="BASE"),AVERAGE(INDIRECT("krzywa!C"&amp;MATCH(A67-$A$2,krzywa!A:A,0)&amp;":C"&amp;MATCH(B67-$A$2,krzywa!A:A,0),TRUE)),IF(OR(L67="OFFPEAK"),AVERAGE(INDIRECT("krzywa!D"&amp;MATCH(A67-$A$2,krzywa!A:A,0)&amp;":D"&amp;MATCH(B67-$A$2,krzywa!A:A,0))))))),4)</f>
        <v>#N/A</v>
      </c>
      <c r="K67">
        <f t="shared" si="3"/>
        <v>45657</v>
      </c>
      <c r="L67" t="s">
        <v>79</v>
      </c>
      <c r="M67">
        <f>NETWORKDAYS(A67,B67,koszyki!$M$20:$M$874)</f>
        <v>197</v>
      </c>
      <c r="N67">
        <f>B67-A67+1- NETWORKDAYS(A67,B67,koszyki!$M$20:$M$874)</f>
        <v>78</v>
      </c>
      <c r="O67" s="36" t="e">
        <f ca="1">ROUND(IF((B67-A67+1)&gt;2,IF(C67=75,AVERAGE(INDIRECT("krzywa!B"&amp;MATCH(K67-6,krzywa!A:A,0)&amp;":B"&amp;MATCH(K67-2,krzywa!A:A,0))),AVERAGE(INDIRECT("krzywa!B"&amp;MATCH(A67-$A$2+BM67,krzywa!A:A,0)&amp;":B"&amp;MATCH(B67-$A$2-AU67,krzywa!A:A,0)))),INDIRECT("krzywa!B"&amp;MATCH(K67,krzywa!A:A,0))),4)</f>
        <v>#N/A</v>
      </c>
      <c r="P67">
        <f t="shared" si="4"/>
        <v>0</v>
      </c>
      <c r="Q67" s="49" t="e">
        <f ca="1">-C67*ABS(D67-F67)*H67*I67*'Kalkulator Depozytów'!$F$14+'kompensacja międzyproduktowa'!X67</f>
        <v>#N/A</v>
      </c>
      <c r="AF67" s="1">
        <f t="shared" si="6"/>
        <v>45657</v>
      </c>
      <c r="AG67" s="1">
        <f t="shared" si="21"/>
        <v>45656</v>
      </c>
      <c r="AH67" s="1">
        <f t="shared" si="21"/>
        <v>45655</v>
      </c>
      <c r="AI67" s="1">
        <f t="shared" si="21"/>
        <v>45654</v>
      </c>
      <c r="AK67">
        <f>NETWORKDAYS(AF67,AF67,koszyki!$M$20:$M$89)</f>
        <v>1</v>
      </c>
      <c r="AL67">
        <f>NETWORKDAYS(AG67,AG67,koszyki!$M$20:$M$89)</f>
        <v>1</v>
      </c>
      <c r="AM67">
        <f>NETWORKDAYS(AH67,AH67,koszyki!$M$20:$M$89)</f>
        <v>0</v>
      </c>
      <c r="AN67">
        <f>NETWORKDAYS(AI67,AI67,koszyki!$M$20:$M$89)</f>
        <v>0</v>
      </c>
      <c r="AP67">
        <f t="shared" si="7"/>
        <v>1</v>
      </c>
      <c r="AQ67">
        <f t="shared" si="8"/>
        <v>2</v>
      </c>
      <c r="AR67">
        <f t="shared" si="9"/>
        <v>2</v>
      </c>
      <c r="AS67">
        <f t="shared" si="10"/>
        <v>2</v>
      </c>
      <c r="AU67">
        <f t="shared" si="11"/>
        <v>0</v>
      </c>
      <c r="AX67" s="1">
        <f t="shared" si="12"/>
        <v>45383</v>
      </c>
      <c r="AY67" s="1">
        <f t="shared" si="13"/>
        <v>45384</v>
      </c>
      <c r="AZ67" s="1">
        <f t="shared" si="13"/>
        <v>45385</v>
      </c>
      <c r="BA67" s="1">
        <f t="shared" si="14"/>
        <v>45386</v>
      </c>
      <c r="BC67">
        <f>NETWORKDAYS(AX67,AX67,koszyki!$M$20:$M$89)</f>
        <v>1</v>
      </c>
      <c r="BD67">
        <f>NETWORKDAYS(AY67,AY67,koszyki!$M$20:$M$89)</f>
        <v>1</v>
      </c>
      <c r="BE67">
        <f>NETWORKDAYS(AZ67,AZ67,koszyki!$M$20:$M$89)</f>
        <v>1</v>
      </c>
      <c r="BF67">
        <f>NETWORKDAYS(BA67,BA67,koszyki!$M$20:$M$89)</f>
        <v>1</v>
      </c>
      <c r="BH67">
        <f t="shared" si="15"/>
        <v>1</v>
      </c>
      <c r="BI67">
        <f t="shared" si="16"/>
        <v>2</v>
      </c>
      <c r="BJ67">
        <f t="shared" si="17"/>
        <v>3</v>
      </c>
      <c r="BK67">
        <f t="shared" si="18"/>
        <v>4</v>
      </c>
      <c r="BM67">
        <f t="shared" si="19"/>
        <v>0</v>
      </c>
    </row>
    <row r="68" spans="1:65">
      <c r="A68" s="1">
        <v>45658</v>
      </c>
      <c r="B68" s="1">
        <v>46022</v>
      </c>
      <c r="C68">
        <f t="shared" si="2"/>
        <v>3915</v>
      </c>
      <c r="D68" s="21">
        <f>'Kalkulator Depozytów'!M73</f>
        <v>0</v>
      </c>
      <c r="E68" s="21">
        <f>'Kalkulator Depozytów'!N73</f>
        <v>0</v>
      </c>
      <c r="F68" s="21">
        <f>'Kalkulator Depozytów'!O73</f>
        <v>0</v>
      </c>
      <c r="G68" s="21">
        <f>'Kalkulator Depozytów'!P73</f>
        <v>0</v>
      </c>
      <c r="H68" s="21">
        <f>'Kalkulator Depozytów'!Q73</f>
        <v>0</v>
      </c>
      <c r="I68" s="37" t="e">
        <f ca="1">ROUND(IF(OR(AND(K68&gt;0,L68="PEAK5"),AND(K68&gt;0,L68="BASE5")),O68,IF(K68&gt;0,IF(OR(L68="BASE"),AVERAGE(INDIRECT("krzywa!C"&amp;MATCH(A68-$A$2,krzywa!A:A,0)&amp;":C"&amp;MATCH(B68-$A$2,krzywa!A:A,0),TRUE)),IF(OR(L68="OFFPEAK"),AVERAGE(INDIRECT("krzywa!D"&amp;MATCH(A68-$A$2,krzywa!A:A,0)&amp;":D"&amp;MATCH(B68-$A$2,krzywa!A:A,0))))))),4)</f>
        <v>#N/A</v>
      </c>
      <c r="K68">
        <f t="shared" si="3"/>
        <v>46022</v>
      </c>
      <c r="L68" t="s">
        <v>79</v>
      </c>
      <c r="M68">
        <f>NETWORKDAYS(A68,B68,koszyki!$M$20:$M$874)</f>
        <v>261</v>
      </c>
      <c r="N68">
        <f>B68-A68+1- NETWORKDAYS(A68,B68,koszyki!$M$20:$M$874)</f>
        <v>104</v>
      </c>
      <c r="O68" s="36" t="e">
        <f ca="1">ROUND(IF((B68-A68+1)&gt;2,IF(C68=75,AVERAGE(INDIRECT("krzywa!B"&amp;MATCH(K68-6,krzywa!A:A,0)&amp;":B"&amp;MATCH(K68-2,krzywa!A:A,0))),AVERAGE(INDIRECT("krzywa!B"&amp;MATCH(A68-$A$2+BM68,krzywa!A:A,0)&amp;":B"&amp;MATCH(B68-$A$2-AU68,krzywa!A:A,0)))),INDIRECT("krzywa!B"&amp;MATCH(K68,krzywa!A:A,0))),4)</f>
        <v>#N/A</v>
      </c>
      <c r="P68">
        <f t="shared" si="4"/>
        <v>0</v>
      </c>
      <c r="Q68" s="49" t="e">
        <f ca="1">-C68*ABS(D68-F68)*H68*I68*'Kalkulator Depozytów'!$F$14+'kompensacja międzyproduktowa'!X68</f>
        <v>#N/A</v>
      </c>
      <c r="AF68" s="1">
        <f t="shared" si="6"/>
        <v>46022</v>
      </c>
      <c r="AG68" s="1">
        <f t="shared" ref="AG68:AI87" si="22">AF68-1</f>
        <v>46021</v>
      </c>
      <c r="AH68" s="1">
        <f t="shared" si="22"/>
        <v>46020</v>
      </c>
      <c r="AI68" s="1">
        <f t="shared" si="22"/>
        <v>46019</v>
      </c>
      <c r="AK68">
        <f>NETWORKDAYS(AF68,AF68,koszyki!$M$20:$M$89)</f>
        <v>1</v>
      </c>
      <c r="AL68">
        <f>NETWORKDAYS(AG68,AG68,koszyki!$M$20:$M$89)</f>
        <v>1</v>
      </c>
      <c r="AM68">
        <f>NETWORKDAYS(AH68,AH68,koszyki!$M$20:$M$89)</f>
        <v>1</v>
      </c>
      <c r="AN68">
        <f>NETWORKDAYS(AI68,AI68,koszyki!$M$20:$M$89)</f>
        <v>0</v>
      </c>
      <c r="AP68">
        <f t="shared" si="7"/>
        <v>1</v>
      </c>
      <c r="AQ68">
        <f t="shared" si="8"/>
        <v>2</v>
      </c>
      <c r="AR68">
        <f t="shared" si="9"/>
        <v>3</v>
      </c>
      <c r="AS68">
        <f t="shared" si="10"/>
        <v>3</v>
      </c>
      <c r="AU68">
        <f t="shared" si="11"/>
        <v>0</v>
      </c>
      <c r="AX68" s="1">
        <f t="shared" si="12"/>
        <v>45658</v>
      </c>
      <c r="AY68" s="1">
        <f t="shared" si="13"/>
        <v>45659</v>
      </c>
      <c r="AZ68" s="1">
        <f t="shared" si="13"/>
        <v>45660</v>
      </c>
      <c r="BA68" s="1">
        <f t="shared" si="14"/>
        <v>45661</v>
      </c>
      <c r="BC68">
        <f>NETWORKDAYS(AX68,AX68,koszyki!$M$20:$M$89)</f>
        <v>1</v>
      </c>
      <c r="BD68">
        <f>NETWORKDAYS(AY68,AY68,koszyki!$M$20:$M$89)</f>
        <v>1</v>
      </c>
      <c r="BE68">
        <f>NETWORKDAYS(AZ68,AZ68,koszyki!$M$20:$M$89)</f>
        <v>1</v>
      </c>
      <c r="BF68">
        <f>NETWORKDAYS(BA68,BA68,koszyki!$M$20:$M$89)</f>
        <v>0</v>
      </c>
      <c r="BH68">
        <f t="shared" si="15"/>
        <v>1</v>
      </c>
      <c r="BI68">
        <f t="shared" si="16"/>
        <v>2</v>
      </c>
      <c r="BJ68">
        <f t="shared" si="17"/>
        <v>3</v>
      </c>
      <c r="BK68">
        <f t="shared" si="18"/>
        <v>3</v>
      </c>
      <c r="BM68">
        <f t="shared" si="19"/>
        <v>0</v>
      </c>
    </row>
    <row r="69" spans="1:65">
      <c r="A69" s="1">
        <v>46023</v>
      </c>
      <c r="B69" s="1">
        <v>46387</v>
      </c>
      <c r="C69">
        <f t="shared" si="2"/>
        <v>3915</v>
      </c>
      <c r="D69" s="21">
        <f>'Kalkulator Depozytów'!M74</f>
        <v>0</v>
      </c>
      <c r="E69" s="21">
        <f>'Kalkulator Depozytów'!N74</f>
        <v>0</v>
      </c>
      <c r="F69" s="21">
        <f>'Kalkulator Depozytów'!O74</f>
        <v>0</v>
      </c>
      <c r="G69" s="21">
        <f>'Kalkulator Depozytów'!P74</f>
        <v>0</v>
      </c>
      <c r="H69" s="21">
        <f>'Kalkulator Depozytów'!Q74</f>
        <v>0</v>
      </c>
      <c r="I69" s="37" t="e">
        <f ca="1">ROUND(IF(OR(AND(K69&gt;0,L69="PEAK5"),AND(K69&gt;0,L69="BASE5")),O69,IF(K69&gt;0,IF(OR(L69="BASE"),AVERAGE(INDIRECT("krzywa!C"&amp;MATCH(A69-$A$2,krzywa!A:A,0)&amp;":C"&amp;MATCH(B69-$A$2,krzywa!A:A,0),TRUE)),IF(OR(L69="OFFPEAK"),AVERAGE(INDIRECT("krzywa!D"&amp;MATCH(A69-$A$2,krzywa!A:A,0)&amp;":D"&amp;MATCH(B69-$A$2,krzywa!A:A,0))))))),4)</f>
        <v>#N/A</v>
      </c>
      <c r="K69">
        <f t="shared" si="3"/>
        <v>46387</v>
      </c>
      <c r="L69" t="s">
        <v>79</v>
      </c>
      <c r="M69">
        <f>NETWORKDAYS(A69,B69,koszyki!$M$20:$M$874)</f>
        <v>261</v>
      </c>
      <c r="N69">
        <f>B69-A69+1- NETWORKDAYS(A69,B69,koszyki!$M$20:$M$874)</f>
        <v>104</v>
      </c>
      <c r="O69" s="36" t="e">
        <f ca="1">ROUND(IF((B69-A69+1)&gt;2,IF(C69=75,AVERAGE(INDIRECT("krzywa!B"&amp;MATCH(K69-6,krzywa!A:A,0)&amp;":B"&amp;MATCH(K69-2,krzywa!A:A,0))),AVERAGE(INDIRECT("krzywa!B"&amp;MATCH(A69-$A$2+BM69,krzywa!A:A,0)&amp;":B"&amp;MATCH(B69-$A$2-AU69,krzywa!A:A,0)))),INDIRECT("krzywa!B"&amp;MATCH(K69,krzywa!A:A,0))),4)</f>
        <v>#N/A</v>
      </c>
      <c r="P69">
        <f t="shared" si="4"/>
        <v>0</v>
      </c>
      <c r="Q69" s="49" t="e">
        <f ca="1">-C69*ABS(D69-F69)*H69*I69*'Kalkulator Depozytów'!$F$14+'kompensacja międzyproduktowa'!X69</f>
        <v>#N/A</v>
      </c>
      <c r="AF69" s="1">
        <f t="shared" si="6"/>
        <v>46387</v>
      </c>
      <c r="AG69" s="1">
        <f t="shared" si="22"/>
        <v>46386</v>
      </c>
      <c r="AH69" s="1">
        <f t="shared" si="22"/>
        <v>46385</v>
      </c>
      <c r="AI69" s="1">
        <f t="shared" si="22"/>
        <v>46384</v>
      </c>
      <c r="AK69">
        <f>NETWORKDAYS(AF69,AF69,koszyki!$M$20:$M$89)</f>
        <v>1</v>
      </c>
      <c r="AL69">
        <f>NETWORKDAYS(AG69,AG69,koszyki!$M$20:$M$89)</f>
        <v>1</v>
      </c>
      <c r="AM69">
        <f>NETWORKDAYS(AH69,AH69,koszyki!$M$20:$M$89)</f>
        <v>1</v>
      </c>
      <c r="AN69">
        <f>NETWORKDAYS(AI69,AI69,koszyki!$M$20:$M$89)</f>
        <v>1</v>
      </c>
      <c r="AP69">
        <f t="shared" si="7"/>
        <v>1</v>
      </c>
      <c r="AQ69">
        <f t="shared" si="8"/>
        <v>2</v>
      </c>
      <c r="AR69">
        <f t="shared" si="9"/>
        <v>3</v>
      </c>
      <c r="AS69">
        <f t="shared" si="10"/>
        <v>4</v>
      </c>
      <c r="AU69">
        <f t="shared" si="11"/>
        <v>0</v>
      </c>
      <c r="AX69" s="1">
        <f t="shared" si="12"/>
        <v>46023</v>
      </c>
      <c r="AY69" s="1">
        <f t="shared" si="13"/>
        <v>46024</v>
      </c>
      <c r="AZ69" s="1">
        <f t="shared" si="13"/>
        <v>46025</v>
      </c>
      <c r="BA69" s="1">
        <f t="shared" si="14"/>
        <v>46026</v>
      </c>
      <c r="BC69">
        <f>NETWORKDAYS(AX69,AX69,koszyki!$M$20:$M$89)</f>
        <v>1</v>
      </c>
      <c r="BD69">
        <f>NETWORKDAYS(AY69,AY69,koszyki!$M$20:$M$89)</f>
        <v>1</v>
      </c>
      <c r="BE69">
        <f>NETWORKDAYS(AZ69,AZ69,koszyki!$M$20:$M$89)</f>
        <v>0</v>
      </c>
      <c r="BF69">
        <f>NETWORKDAYS(BA69,BA69,koszyki!$M$20:$M$89)</f>
        <v>0</v>
      </c>
      <c r="BH69">
        <f t="shared" si="15"/>
        <v>1</v>
      </c>
      <c r="BI69">
        <f t="shared" si="16"/>
        <v>2</v>
      </c>
      <c r="BJ69">
        <f t="shared" si="17"/>
        <v>2</v>
      </c>
      <c r="BK69">
        <f t="shared" si="18"/>
        <v>2</v>
      </c>
      <c r="BM69">
        <f t="shared" si="19"/>
        <v>0</v>
      </c>
    </row>
    <row r="70" spans="1:65">
      <c r="A70" s="1">
        <v>44830</v>
      </c>
      <c r="B70" s="1">
        <v>44830</v>
      </c>
      <c r="C70">
        <f t="shared" si="2"/>
        <v>9</v>
      </c>
      <c r="D70" s="21">
        <f>'Kalkulator Depozytów'!M75</f>
        <v>0</v>
      </c>
      <c r="E70" s="21">
        <f>'Kalkulator Depozytów'!N75</f>
        <v>0</v>
      </c>
      <c r="F70" s="21">
        <f>'Kalkulator Depozytów'!O75</f>
        <v>0</v>
      </c>
      <c r="G70" s="21">
        <f>'Kalkulator Depozytów'!P75</f>
        <v>0</v>
      </c>
      <c r="H70" s="21">
        <f>'Kalkulator Depozytów'!Q75</f>
        <v>0</v>
      </c>
      <c r="I70" s="37" t="e">
        <f ca="1">ROUND(IF(OR(AND(K70&gt;0,L70="PEAK5"),AND(K70&gt;0,L70="BASE5")),O70,IF(K70&gt;0,IF(OR(L70="BASE"),AVERAGE(INDIRECT("krzywa!C"&amp;MATCH(A70-$A$2,krzywa!A:A,0)&amp;":C"&amp;MATCH(B70-$A$2,krzywa!A:A,0),TRUE)),IF(OR(L70="OFFPEAK"),AVERAGE(INDIRECT("krzywa!D"&amp;MATCH(A70-$A$2,krzywa!A:A,0)&amp;":D"&amp;MATCH(B70-$A$2,krzywa!A:A,0))))))),4)</f>
        <v>#N/A</v>
      </c>
      <c r="K70">
        <f t="shared" si="3"/>
        <v>44830</v>
      </c>
      <c r="L70" t="s">
        <v>57</v>
      </c>
      <c r="M70">
        <f>NETWORKDAYS(A70,B70,koszyki!$M$20:$M$874)</f>
        <v>1</v>
      </c>
      <c r="N70">
        <f>B70-A70+1- NETWORKDAYS(A70,B70,koszyki!$M$20:$M$874)</f>
        <v>0</v>
      </c>
      <c r="O70" s="36" t="e">
        <f ca="1">ROUND(IF((B70-A70+1)&gt;2,IF(C70=75,AVERAGE(INDIRECT("krzywa!B"&amp;MATCH(K70-6,krzywa!A:A,0)&amp;":B"&amp;MATCH(K70-2,krzywa!A:A,0))),AVERAGE(INDIRECT("krzywa!B"&amp;MATCH(A70-$A$2+BM70,krzywa!A:A,0)&amp;":B"&amp;MATCH(B70-$A$2-AU70,krzywa!A:A,0)))),INDIRECT("krzywa!B"&amp;MATCH(K70,krzywa!A:A,0))),4)</f>
        <v>#N/A</v>
      </c>
      <c r="P70">
        <f t="shared" si="4"/>
        <v>0</v>
      </c>
      <c r="Q70" s="49" t="e">
        <f ca="1">-C70*ABS(D70-F70)*H70*I70*'Kalkulator Depozytów'!$F$14+'kompensacja międzyproduktowa'!X70</f>
        <v>#N/A</v>
      </c>
      <c r="AF70" s="1">
        <f t="shared" si="6"/>
        <v>44830</v>
      </c>
      <c r="AG70" s="1">
        <f t="shared" si="22"/>
        <v>44829</v>
      </c>
      <c r="AH70" s="1">
        <f t="shared" si="22"/>
        <v>44828</v>
      </c>
      <c r="AI70" s="1">
        <f t="shared" si="22"/>
        <v>44827</v>
      </c>
      <c r="AK70">
        <f>NETWORKDAYS(AF70,AF70,koszyki!$M$20:$M$89)</f>
        <v>1</v>
      </c>
      <c r="AL70">
        <f>NETWORKDAYS(AG70,AG70,koszyki!$M$20:$M$89)</f>
        <v>0</v>
      </c>
      <c r="AM70">
        <f>NETWORKDAYS(AH70,AH70,koszyki!$M$20:$M$89)</f>
        <v>0</v>
      </c>
      <c r="AN70">
        <f>NETWORKDAYS(AI70,AI70,koszyki!$M$20:$M$89)</f>
        <v>1</v>
      </c>
      <c r="AP70">
        <f t="shared" si="7"/>
        <v>1</v>
      </c>
      <c r="AQ70">
        <f t="shared" si="8"/>
        <v>1</v>
      </c>
      <c r="AR70">
        <f t="shared" si="9"/>
        <v>1</v>
      </c>
      <c r="AS70">
        <f t="shared" si="10"/>
        <v>2</v>
      </c>
      <c r="AU70">
        <f t="shared" si="11"/>
        <v>0</v>
      </c>
      <c r="AX70" s="1">
        <f t="shared" si="12"/>
        <v>44830</v>
      </c>
      <c r="AY70" s="1">
        <f t="shared" si="13"/>
        <v>44831</v>
      </c>
      <c r="AZ70" s="1">
        <f t="shared" si="13"/>
        <v>44832</v>
      </c>
      <c r="BA70" s="1">
        <f t="shared" si="14"/>
        <v>44833</v>
      </c>
      <c r="BC70">
        <f>NETWORKDAYS(AX70,AX70,koszyki!$M$20:$M$89)</f>
        <v>1</v>
      </c>
      <c r="BD70">
        <f>NETWORKDAYS(AY70,AY70,koszyki!$M$20:$M$89)</f>
        <v>1</v>
      </c>
      <c r="BE70">
        <f>NETWORKDAYS(AZ70,AZ70,koszyki!$M$20:$M$89)</f>
        <v>1</v>
      </c>
      <c r="BF70">
        <f>NETWORKDAYS(BA70,BA70,koszyki!$M$20:$M$89)</f>
        <v>1</v>
      </c>
      <c r="BH70">
        <f t="shared" si="15"/>
        <v>1</v>
      </c>
      <c r="BI70">
        <f t="shared" si="16"/>
        <v>2</v>
      </c>
      <c r="BJ70">
        <f t="shared" si="17"/>
        <v>3</v>
      </c>
      <c r="BK70">
        <f t="shared" si="18"/>
        <v>4</v>
      </c>
      <c r="BM70">
        <f t="shared" si="19"/>
        <v>0</v>
      </c>
    </row>
    <row r="71" spans="1:65">
      <c r="A71" s="1">
        <v>44831</v>
      </c>
      <c r="B71" s="1">
        <v>44831</v>
      </c>
      <c r="C71">
        <f t="shared" si="2"/>
        <v>9</v>
      </c>
      <c r="D71" s="21">
        <f>'Kalkulator Depozytów'!M76</f>
        <v>0</v>
      </c>
      <c r="E71" s="21">
        <f>'Kalkulator Depozytów'!N76</f>
        <v>0</v>
      </c>
      <c r="F71" s="21">
        <f>'Kalkulator Depozytów'!O76</f>
        <v>0</v>
      </c>
      <c r="G71" s="21">
        <f>'Kalkulator Depozytów'!P76</f>
        <v>0</v>
      </c>
      <c r="H71" s="21">
        <f>'Kalkulator Depozytów'!Q76</f>
        <v>0</v>
      </c>
      <c r="I71" s="37" t="e">
        <f ca="1">ROUND(IF(OR(AND(K71&gt;0,L71="PEAK5"),AND(K71&gt;0,L71="BASE5")),O71,IF(K71&gt;0,IF(OR(L71="BASE"),AVERAGE(INDIRECT("krzywa!C"&amp;MATCH(A71-$A$2,krzywa!A:A,0)&amp;":C"&amp;MATCH(B71-$A$2,krzywa!A:A,0),TRUE)),IF(OR(L71="OFFPEAK"),AVERAGE(INDIRECT("krzywa!D"&amp;MATCH(A71-$A$2,krzywa!A:A,0)&amp;":D"&amp;MATCH(B71-$A$2,krzywa!A:A,0))))))),4)</f>
        <v>#N/A</v>
      </c>
      <c r="K71">
        <f t="shared" si="3"/>
        <v>44831</v>
      </c>
      <c r="L71" t="s">
        <v>57</v>
      </c>
      <c r="M71">
        <f>NETWORKDAYS(A71,B71,koszyki!$M$20:$M$874)</f>
        <v>1</v>
      </c>
      <c r="N71">
        <f>B71-A71+1- NETWORKDAYS(A71,B71,koszyki!$M$20:$M$874)</f>
        <v>0</v>
      </c>
      <c r="O71" s="36" t="e">
        <f ca="1">ROUND(IF((B71-A71+1)&gt;2,IF(C71=75,AVERAGE(INDIRECT("krzywa!B"&amp;MATCH(K71-6,krzywa!A:A,0)&amp;":B"&amp;MATCH(K71-2,krzywa!A:A,0))),AVERAGE(INDIRECT("krzywa!B"&amp;MATCH(A71-$A$2+BM71,krzywa!A:A,0)&amp;":B"&amp;MATCH(B71-$A$2-AU71,krzywa!A:A,0)))),INDIRECT("krzywa!B"&amp;MATCH(K71,krzywa!A:A,0))),4)</f>
        <v>#N/A</v>
      </c>
      <c r="P71">
        <f t="shared" si="4"/>
        <v>0</v>
      </c>
      <c r="Q71" s="49" t="e">
        <f ca="1">-C71*ABS(D71-F71)*H71*I71*'Kalkulator Depozytów'!$F$14+'kompensacja międzyproduktowa'!X71</f>
        <v>#N/A</v>
      </c>
      <c r="AF71" s="1">
        <f t="shared" si="6"/>
        <v>44831</v>
      </c>
      <c r="AG71" s="1">
        <f t="shared" si="22"/>
        <v>44830</v>
      </c>
      <c r="AH71" s="1">
        <f t="shared" si="22"/>
        <v>44829</v>
      </c>
      <c r="AI71" s="1">
        <f t="shared" si="22"/>
        <v>44828</v>
      </c>
      <c r="AK71">
        <f>NETWORKDAYS(AF71,AF71,koszyki!$M$20:$M$89)</f>
        <v>1</v>
      </c>
      <c r="AL71">
        <f>NETWORKDAYS(AG71,AG71,koszyki!$M$20:$M$89)</f>
        <v>1</v>
      </c>
      <c r="AM71">
        <f>NETWORKDAYS(AH71,AH71,koszyki!$M$20:$M$89)</f>
        <v>0</v>
      </c>
      <c r="AN71">
        <f>NETWORKDAYS(AI71,AI71,koszyki!$M$20:$M$89)</f>
        <v>0</v>
      </c>
      <c r="AP71">
        <f t="shared" si="7"/>
        <v>1</v>
      </c>
      <c r="AQ71">
        <f t="shared" si="8"/>
        <v>2</v>
      </c>
      <c r="AR71">
        <f t="shared" si="9"/>
        <v>2</v>
      </c>
      <c r="AS71">
        <f t="shared" si="10"/>
        <v>2</v>
      </c>
      <c r="AU71">
        <f t="shared" si="11"/>
        <v>0</v>
      </c>
      <c r="AX71" s="1">
        <f t="shared" si="12"/>
        <v>44831</v>
      </c>
      <c r="AY71" s="1">
        <f t="shared" si="13"/>
        <v>44832</v>
      </c>
      <c r="AZ71" s="1">
        <f t="shared" si="13"/>
        <v>44833</v>
      </c>
      <c r="BA71" s="1">
        <f t="shared" si="14"/>
        <v>44834</v>
      </c>
      <c r="BC71">
        <f>NETWORKDAYS(AX71,AX71,koszyki!$M$20:$M$89)</f>
        <v>1</v>
      </c>
      <c r="BD71">
        <f>NETWORKDAYS(AY71,AY71,koszyki!$M$20:$M$89)</f>
        <v>1</v>
      </c>
      <c r="BE71">
        <f>NETWORKDAYS(AZ71,AZ71,koszyki!$M$20:$M$89)</f>
        <v>1</v>
      </c>
      <c r="BF71">
        <f>NETWORKDAYS(BA71,BA71,koszyki!$M$20:$M$89)</f>
        <v>1</v>
      </c>
      <c r="BH71">
        <f t="shared" si="15"/>
        <v>1</v>
      </c>
      <c r="BI71">
        <f t="shared" si="16"/>
        <v>2</v>
      </c>
      <c r="BJ71">
        <f t="shared" si="17"/>
        <v>3</v>
      </c>
      <c r="BK71">
        <f t="shared" si="18"/>
        <v>4</v>
      </c>
      <c r="BM71">
        <f t="shared" si="19"/>
        <v>0</v>
      </c>
    </row>
    <row r="72" spans="1:65">
      <c r="A72" s="1">
        <v>44832</v>
      </c>
      <c r="B72" s="1">
        <v>44832</v>
      </c>
      <c r="C72">
        <f t="shared" si="2"/>
        <v>9</v>
      </c>
      <c r="D72" s="21">
        <f>'Kalkulator Depozytów'!M77</f>
        <v>0</v>
      </c>
      <c r="E72" s="21">
        <f>'Kalkulator Depozytów'!N77</f>
        <v>0</v>
      </c>
      <c r="F72" s="21">
        <f>'Kalkulator Depozytów'!O77</f>
        <v>0</v>
      </c>
      <c r="G72" s="21">
        <f>'Kalkulator Depozytów'!P77</f>
        <v>0</v>
      </c>
      <c r="H72" s="21">
        <f>'Kalkulator Depozytów'!Q77</f>
        <v>0</v>
      </c>
      <c r="I72" s="37" t="e">
        <f ca="1">ROUND(IF(OR(AND(K72&gt;0,L72="PEAK5"),AND(K72&gt;0,L72="BASE5")),O72,IF(K72&gt;0,IF(OR(L72="BASE"),AVERAGE(INDIRECT("krzywa!C"&amp;MATCH(A72-$A$2,krzywa!A:A,0)&amp;":C"&amp;MATCH(B72-$A$2,krzywa!A:A,0),TRUE)),IF(OR(L72="OFFPEAK"),AVERAGE(INDIRECT("krzywa!D"&amp;MATCH(A72-$A$2,krzywa!A:A,0)&amp;":D"&amp;MATCH(B72-$A$2,krzywa!A:A,0))))))),4)</f>
        <v>#N/A</v>
      </c>
      <c r="K72">
        <f t="shared" si="3"/>
        <v>44832</v>
      </c>
      <c r="L72" t="s">
        <v>57</v>
      </c>
      <c r="M72">
        <f>NETWORKDAYS(A72,B72,koszyki!$M$20:$M$874)</f>
        <v>1</v>
      </c>
      <c r="N72">
        <f>B72-A72+1- NETWORKDAYS(A72,B72,koszyki!$M$20:$M$874)</f>
        <v>0</v>
      </c>
      <c r="O72" s="36" t="e">
        <f ca="1">ROUND(IF((B72-A72+1)&gt;2,IF(C72=75,AVERAGE(INDIRECT("krzywa!B"&amp;MATCH(K72-6,krzywa!A:A,0)&amp;":B"&amp;MATCH(K72-2,krzywa!A:A,0))),AVERAGE(INDIRECT("krzywa!B"&amp;MATCH(A72-$A$2+BM72,krzywa!A:A,0)&amp;":B"&amp;MATCH(B72-$A$2-AU72,krzywa!A:A,0)))),INDIRECT("krzywa!B"&amp;MATCH(K72,krzywa!A:A,0))),4)</f>
        <v>#N/A</v>
      </c>
      <c r="P72">
        <f t="shared" si="4"/>
        <v>0</v>
      </c>
      <c r="Q72" s="49" t="e">
        <f ca="1">-C72*ABS(D72-F72)*H72*I72*'Kalkulator Depozytów'!$F$14+'kompensacja międzyproduktowa'!X72</f>
        <v>#N/A</v>
      </c>
      <c r="AF72" s="1">
        <f t="shared" si="6"/>
        <v>44832</v>
      </c>
      <c r="AG72" s="1">
        <f t="shared" si="22"/>
        <v>44831</v>
      </c>
      <c r="AH72" s="1">
        <f t="shared" si="22"/>
        <v>44830</v>
      </c>
      <c r="AI72" s="1">
        <f t="shared" si="22"/>
        <v>44829</v>
      </c>
      <c r="AK72">
        <f>NETWORKDAYS(AF72,AF72,koszyki!$M$20:$M$89)</f>
        <v>1</v>
      </c>
      <c r="AL72">
        <f>NETWORKDAYS(AG72,AG72,koszyki!$M$20:$M$89)</f>
        <v>1</v>
      </c>
      <c r="AM72">
        <f>NETWORKDAYS(AH72,AH72,koszyki!$M$20:$M$89)</f>
        <v>1</v>
      </c>
      <c r="AN72">
        <f>NETWORKDAYS(AI72,AI72,koszyki!$M$20:$M$89)</f>
        <v>0</v>
      </c>
      <c r="AP72">
        <f t="shared" si="7"/>
        <v>1</v>
      </c>
      <c r="AQ72">
        <f t="shared" si="8"/>
        <v>2</v>
      </c>
      <c r="AR72">
        <f t="shared" si="9"/>
        <v>3</v>
      </c>
      <c r="AS72">
        <f t="shared" si="10"/>
        <v>3</v>
      </c>
      <c r="AU72">
        <f t="shared" si="11"/>
        <v>0</v>
      </c>
      <c r="AX72" s="1">
        <f t="shared" si="12"/>
        <v>44832</v>
      </c>
      <c r="AY72" s="1">
        <f t="shared" si="13"/>
        <v>44833</v>
      </c>
      <c r="AZ72" s="1">
        <f t="shared" si="13"/>
        <v>44834</v>
      </c>
      <c r="BA72" s="1">
        <f t="shared" si="14"/>
        <v>44835</v>
      </c>
      <c r="BC72">
        <f>NETWORKDAYS(AX72,AX72,koszyki!$M$20:$M$89)</f>
        <v>1</v>
      </c>
      <c r="BD72">
        <f>NETWORKDAYS(AY72,AY72,koszyki!$M$20:$M$89)</f>
        <v>1</v>
      </c>
      <c r="BE72">
        <f>NETWORKDAYS(AZ72,AZ72,koszyki!$M$20:$M$89)</f>
        <v>1</v>
      </c>
      <c r="BF72">
        <f>NETWORKDAYS(BA72,BA72,koszyki!$M$20:$M$89)</f>
        <v>0</v>
      </c>
      <c r="BH72">
        <f t="shared" si="15"/>
        <v>1</v>
      </c>
      <c r="BI72">
        <f t="shared" si="16"/>
        <v>2</v>
      </c>
      <c r="BJ72">
        <f t="shared" si="17"/>
        <v>3</v>
      </c>
      <c r="BK72">
        <f t="shared" si="18"/>
        <v>3</v>
      </c>
      <c r="BM72">
        <f t="shared" si="19"/>
        <v>0</v>
      </c>
    </row>
    <row r="73" spans="1:65">
      <c r="A73" s="1">
        <v>44833</v>
      </c>
      <c r="B73" s="1">
        <v>44833</v>
      </c>
      <c r="C73">
        <f t="shared" ref="C73:C136" si="23">IF(L73="BASE",(B73-A73+1)*24+J73,IF(L73="OFFPEAK",M73*9+(N73)*24+J73,IF(L73="BASE5",M73*24+J73,IF(L73="PEAK7",(B73-A73+1)*15,M73*15))))</f>
        <v>9</v>
      </c>
      <c r="D73" s="21">
        <f>'Kalkulator Depozytów'!M78</f>
        <v>0</v>
      </c>
      <c r="E73" s="21">
        <f>'Kalkulator Depozytów'!N78</f>
        <v>0</v>
      </c>
      <c r="F73" s="21">
        <f>'Kalkulator Depozytów'!O78</f>
        <v>0</v>
      </c>
      <c r="G73" s="21">
        <f>'Kalkulator Depozytów'!P78</f>
        <v>0</v>
      </c>
      <c r="H73" s="21">
        <f>'Kalkulator Depozytów'!Q78</f>
        <v>0</v>
      </c>
      <c r="I73" s="37" t="e">
        <f ca="1">ROUND(IF(OR(AND(K73&gt;0,L73="PEAK5"),AND(K73&gt;0,L73="BASE5")),O73,IF(K73&gt;0,IF(OR(L73="BASE"),AVERAGE(INDIRECT("krzywa!C"&amp;MATCH(A73-$A$2,krzywa!A:A,0)&amp;":C"&amp;MATCH(B73-$A$2,krzywa!A:A,0),TRUE)),IF(OR(L73="OFFPEAK"),AVERAGE(INDIRECT("krzywa!D"&amp;MATCH(A73-$A$2,krzywa!A:A,0)&amp;":D"&amp;MATCH(B73-$A$2,krzywa!A:A,0))))))),4)</f>
        <v>#N/A</v>
      </c>
      <c r="K73">
        <f t="shared" ref="K73:K136" si="24">B73-$A$2</f>
        <v>44833</v>
      </c>
      <c r="L73" t="s">
        <v>57</v>
      </c>
      <c r="M73">
        <f>NETWORKDAYS(A73,B73,koszyki!$M$20:$M$874)</f>
        <v>1</v>
      </c>
      <c r="N73">
        <f>B73-A73+1- NETWORKDAYS(A73,B73,koszyki!$M$20:$M$874)</f>
        <v>0</v>
      </c>
      <c r="O73" s="36" t="e">
        <f ca="1">ROUND(IF((B73-A73+1)&gt;2,IF(C73=75,AVERAGE(INDIRECT("krzywa!B"&amp;MATCH(K73-6,krzywa!A:A,0)&amp;":B"&amp;MATCH(K73-2,krzywa!A:A,0))),AVERAGE(INDIRECT("krzywa!B"&amp;MATCH(A73-$A$2+BM73,krzywa!A:A,0)&amp;":B"&amp;MATCH(B73-$A$2-AU73,krzywa!A:A,0)))),INDIRECT("krzywa!B"&amp;MATCH(K73,krzywa!A:A,0))),4)</f>
        <v>#N/A</v>
      </c>
      <c r="P73">
        <f t="shared" ref="P73:P86" si="25">(C73*D73)*(H73-E73)-(C73*F73)*(H73-G73)</f>
        <v>0</v>
      </c>
      <c r="Q73" s="49" t="e">
        <f ca="1">-C73*ABS(D73-F73)*H73*I73*'Kalkulator Depozytów'!$F$14+'kompensacja międzyproduktowa'!X73</f>
        <v>#N/A</v>
      </c>
      <c r="AF73" s="1">
        <f t="shared" ref="AF73:AF88" si="26">B73</f>
        <v>44833</v>
      </c>
      <c r="AG73" s="1">
        <f t="shared" si="22"/>
        <v>44832</v>
      </c>
      <c r="AH73" s="1">
        <f t="shared" si="22"/>
        <v>44831</v>
      </c>
      <c r="AI73" s="1">
        <f t="shared" si="22"/>
        <v>44830</v>
      </c>
      <c r="AK73">
        <f>NETWORKDAYS(AF73,AF73,koszyki!$M$20:$M$89)</f>
        <v>1</v>
      </c>
      <c r="AL73">
        <f>NETWORKDAYS(AG73,AG73,koszyki!$M$20:$M$89)</f>
        <v>1</v>
      </c>
      <c r="AM73">
        <f>NETWORKDAYS(AH73,AH73,koszyki!$M$20:$M$89)</f>
        <v>1</v>
      </c>
      <c r="AN73">
        <f>NETWORKDAYS(AI73,AI73,koszyki!$M$20:$M$89)</f>
        <v>1</v>
      </c>
      <c r="AP73">
        <f t="shared" ref="AP73:AP88" si="27">SUM(AK73)</f>
        <v>1</v>
      </c>
      <c r="AQ73">
        <f t="shared" ref="AQ73:AQ88" si="28">SUM(AK73:AL73)</f>
        <v>2</v>
      </c>
      <c r="AR73">
        <f t="shared" ref="AR73:AR88" si="29">SUM(AK73:AM73)</f>
        <v>3</v>
      </c>
      <c r="AS73">
        <f t="shared" ref="AS73:AS88" si="30">SUM(AK73:AN73)</f>
        <v>4</v>
      </c>
      <c r="AU73">
        <f t="shared" ref="AU73:AU88" si="31">COUNTIF(AP73:AS73,"=0")</f>
        <v>0</v>
      </c>
      <c r="AX73" s="1">
        <f t="shared" ref="AX73:AX88" si="32">A73</f>
        <v>44833</v>
      </c>
      <c r="AY73" s="1">
        <f t="shared" ref="AY73:AZ88" si="33">AX73+1</f>
        <v>44834</v>
      </c>
      <c r="AZ73" s="1">
        <f t="shared" si="33"/>
        <v>44835</v>
      </c>
      <c r="BA73" s="1">
        <f t="shared" ref="BA73:BA88" si="34">AZ73+1</f>
        <v>44836</v>
      </c>
      <c r="BC73">
        <f>NETWORKDAYS(AX73,AX73,koszyki!$M$20:$M$89)</f>
        <v>1</v>
      </c>
      <c r="BD73">
        <f>NETWORKDAYS(AY73,AY73,koszyki!$M$20:$M$89)</f>
        <v>1</v>
      </c>
      <c r="BE73">
        <f>NETWORKDAYS(AZ73,AZ73,koszyki!$M$20:$M$89)</f>
        <v>0</v>
      </c>
      <c r="BF73">
        <f>NETWORKDAYS(BA73,BA73,koszyki!$M$20:$M$89)</f>
        <v>0</v>
      </c>
      <c r="BH73">
        <f t="shared" ref="BH73:BH88" si="35">SUM(BC73)</f>
        <v>1</v>
      </c>
      <c r="BI73">
        <f t="shared" ref="BI73:BI88" si="36">SUM(BC73:BD73)</f>
        <v>2</v>
      </c>
      <c r="BJ73">
        <f t="shared" ref="BJ73:BJ88" si="37">SUM(BC73:BE73)</f>
        <v>2</v>
      </c>
      <c r="BK73">
        <f t="shared" ref="BK73:BK88" si="38">SUM(BC73:BF73)</f>
        <v>2</v>
      </c>
      <c r="BM73">
        <f t="shared" ref="BM73:BM88" si="39">COUNTIF(BH73:BK73,"=0")</f>
        <v>0</v>
      </c>
    </row>
    <row r="74" spans="1:65">
      <c r="A74" s="1">
        <v>44834</v>
      </c>
      <c r="B74" s="1">
        <v>44834</v>
      </c>
      <c r="C74">
        <f t="shared" si="23"/>
        <v>9</v>
      </c>
      <c r="D74" s="21">
        <f>'Kalkulator Depozytów'!M79</f>
        <v>0</v>
      </c>
      <c r="E74" s="21">
        <f>'Kalkulator Depozytów'!N79</f>
        <v>0</v>
      </c>
      <c r="F74" s="21">
        <f>'Kalkulator Depozytów'!O79</f>
        <v>0</v>
      </c>
      <c r="G74" s="21">
        <f>'Kalkulator Depozytów'!P79</f>
        <v>0</v>
      </c>
      <c r="H74" s="21">
        <f>'Kalkulator Depozytów'!Q79</f>
        <v>0</v>
      </c>
      <c r="I74" s="37" t="e">
        <f ca="1">ROUND(IF(OR(AND(K74&gt;0,L74="PEAK5"),AND(K74&gt;0,L74="BASE5")),O74,IF(K74&gt;0,IF(OR(L74="BASE"),AVERAGE(INDIRECT("krzywa!C"&amp;MATCH(A74-$A$2,krzywa!A:A,0)&amp;":C"&amp;MATCH(B74-$A$2,krzywa!A:A,0),TRUE)),IF(OR(L74="OFFPEAK"),AVERAGE(INDIRECT("krzywa!D"&amp;MATCH(A74-$A$2,krzywa!A:A,0)&amp;":D"&amp;MATCH(B74-$A$2,krzywa!A:A,0))))))),4)</f>
        <v>#N/A</v>
      </c>
      <c r="K74">
        <f t="shared" si="24"/>
        <v>44834</v>
      </c>
      <c r="L74" t="s">
        <v>57</v>
      </c>
      <c r="M74">
        <f>NETWORKDAYS(A74,B74,koszyki!$M$20:$M$874)</f>
        <v>1</v>
      </c>
      <c r="N74">
        <f>B74-A74+1- NETWORKDAYS(A74,B74,koszyki!$M$20:$M$874)</f>
        <v>0</v>
      </c>
      <c r="O74" s="36" t="e">
        <f ca="1">ROUND(IF((B74-A74+1)&gt;2,IF(C74=75,AVERAGE(INDIRECT("krzywa!B"&amp;MATCH(K74-6,krzywa!A:A,0)&amp;":B"&amp;MATCH(K74-2,krzywa!A:A,0))),AVERAGE(INDIRECT("krzywa!B"&amp;MATCH(A74-$A$2+BM74,krzywa!A:A,0)&amp;":B"&amp;MATCH(B74-$A$2-AU74,krzywa!A:A,0)))),INDIRECT("krzywa!B"&amp;MATCH(K74,krzywa!A:A,0))),4)</f>
        <v>#N/A</v>
      </c>
      <c r="P74">
        <f t="shared" si="25"/>
        <v>0</v>
      </c>
      <c r="Q74" s="49" t="e">
        <f ca="1">-C74*ABS(D74-F74)*H74*I74*'Kalkulator Depozytów'!$F$14+'kompensacja międzyproduktowa'!X74</f>
        <v>#N/A</v>
      </c>
      <c r="AF74" s="1">
        <f t="shared" si="26"/>
        <v>44834</v>
      </c>
      <c r="AG74" s="1">
        <f t="shared" si="22"/>
        <v>44833</v>
      </c>
      <c r="AH74" s="1">
        <f t="shared" si="22"/>
        <v>44832</v>
      </c>
      <c r="AI74" s="1">
        <f t="shared" si="22"/>
        <v>44831</v>
      </c>
      <c r="AK74">
        <f>NETWORKDAYS(AF74,AF74,koszyki!$M$20:$M$89)</f>
        <v>1</v>
      </c>
      <c r="AL74">
        <f>NETWORKDAYS(AG74,AG74,koszyki!$M$20:$M$89)</f>
        <v>1</v>
      </c>
      <c r="AM74">
        <f>NETWORKDAYS(AH74,AH74,koszyki!$M$20:$M$89)</f>
        <v>1</v>
      </c>
      <c r="AN74">
        <f>NETWORKDAYS(AI74,AI74,koszyki!$M$20:$M$89)</f>
        <v>1</v>
      </c>
      <c r="AP74">
        <f t="shared" si="27"/>
        <v>1</v>
      </c>
      <c r="AQ74">
        <f t="shared" si="28"/>
        <v>2</v>
      </c>
      <c r="AR74">
        <f t="shared" si="29"/>
        <v>3</v>
      </c>
      <c r="AS74">
        <f t="shared" si="30"/>
        <v>4</v>
      </c>
      <c r="AU74">
        <f t="shared" si="31"/>
        <v>0</v>
      </c>
      <c r="AX74" s="1">
        <f t="shared" si="32"/>
        <v>44834</v>
      </c>
      <c r="AY74" s="1">
        <f t="shared" si="33"/>
        <v>44835</v>
      </c>
      <c r="AZ74" s="1">
        <f t="shared" si="33"/>
        <v>44836</v>
      </c>
      <c r="BA74" s="1">
        <f t="shared" si="34"/>
        <v>44837</v>
      </c>
      <c r="BC74">
        <f>NETWORKDAYS(AX74,AX74,koszyki!$M$20:$M$89)</f>
        <v>1</v>
      </c>
      <c r="BD74">
        <f>NETWORKDAYS(AY74,AY74,koszyki!$M$20:$M$89)</f>
        <v>0</v>
      </c>
      <c r="BE74">
        <f>NETWORKDAYS(AZ74,AZ74,koszyki!$M$20:$M$89)</f>
        <v>0</v>
      </c>
      <c r="BF74">
        <f>NETWORKDAYS(BA74,BA74,koszyki!$M$20:$M$89)</f>
        <v>1</v>
      </c>
      <c r="BH74">
        <f t="shared" si="35"/>
        <v>1</v>
      </c>
      <c r="BI74">
        <f t="shared" si="36"/>
        <v>1</v>
      </c>
      <c r="BJ74">
        <f t="shared" si="37"/>
        <v>1</v>
      </c>
      <c r="BK74">
        <f t="shared" si="38"/>
        <v>2</v>
      </c>
      <c r="BM74">
        <f t="shared" si="39"/>
        <v>0</v>
      </c>
    </row>
    <row r="75" spans="1:65">
      <c r="A75" s="1">
        <v>44835</v>
      </c>
      <c r="B75" s="1">
        <v>44835</v>
      </c>
      <c r="C75">
        <f t="shared" si="23"/>
        <v>24</v>
      </c>
      <c r="D75" s="21">
        <f>'Kalkulator Depozytów'!M80</f>
        <v>0</v>
      </c>
      <c r="E75" s="21">
        <f>'Kalkulator Depozytów'!N80</f>
        <v>0</v>
      </c>
      <c r="F75" s="21">
        <f>'Kalkulator Depozytów'!O80</f>
        <v>0</v>
      </c>
      <c r="G75" s="21">
        <f>'Kalkulator Depozytów'!P80</f>
        <v>0</v>
      </c>
      <c r="H75" s="21">
        <f>'Kalkulator Depozytów'!Q80</f>
        <v>0</v>
      </c>
      <c r="I75" s="37" t="e">
        <f ca="1">ROUND(IF(OR(AND(K75&gt;0,L75="PEAK5"),AND(K75&gt;0,L75="BASE5")),O75,IF(K75&gt;0,IF(OR(L75="BASE"),AVERAGE(INDIRECT("krzywa!C"&amp;MATCH(A75-$A$2,krzywa!A:A,0)&amp;":C"&amp;MATCH(B75-$A$2,krzywa!A:A,0),TRUE)),IF(OR(L75="OFFPEAK"),AVERAGE(INDIRECT("krzywa!D"&amp;MATCH(A75-$A$2,krzywa!A:A,0)&amp;":D"&amp;MATCH(B75-$A$2,krzywa!A:A,0))))))),4)</f>
        <v>#N/A</v>
      </c>
      <c r="K75">
        <f t="shared" si="24"/>
        <v>44835</v>
      </c>
      <c r="L75" t="s">
        <v>57</v>
      </c>
      <c r="M75">
        <f>NETWORKDAYS(A75,B75,koszyki!$M$20:$M$874)</f>
        <v>0</v>
      </c>
      <c r="N75">
        <f>B75-A75+1- NETWORKDAYS(A75,B75,koszyki!$M$20:$M$874)</f>
        <v>1</v>
      </c>
      <c r="O75" s="36" t="e">
        <f ca="1">ROUND(IF((B75-A75+1)&gt;2,IF(C75=75,AVERAGE(INDIRECT("krzywa!B"&amp;MATCH(K75-6,krzywa!A:A,0)&amp;":B"&amp;MATCH(K75-2,krzywa!A:A,0))),AVERAGE(INDIRECT("krzywa!B"&amp;MATCH(A75-$A$2+BM75,krzywa!A:A,0)&amp;":B"&amp;MATCH(B75-$A$2-AU75,krzywa!A:A,0)))),INDIRECT("krzywa!B"&amp;MATCH(K75,krzywa!A:A,0))),4)</f>
        <v>#N/A</v>
      </c>
      <c r="P75">
        <f t="shared" si="25"/>
        <v>0</v>
      </c>
      <c r="Q75" s="49" t="e">
        <f ca="1">-C75*ABS(D75-F75)*H75*I75*'Kalkulator Depozytów'!$F$14+'kompensacja międzyproduktowa'!X75</f>
        <v>#N/A</v>
      </c>
      <c r="AF75" s="1">
        <f t="shared" si="26"/>
        <v>44835</v>
      </c>
      <c r="AG75" s="1">
        <f t="shared" si="22"/>
        <v>44834</v>
      </c>
      <c r="AH75" s="1">
        <f t="shared" si="22"/>
        <v>44833</v>
      </c>
      <c r="AI75" s="1">
        <f t="shared" si="22"/>
        <v>44832</v>
      </c>
      <c r="AK75">
        <f>NETWORKDAYS(AF75,AF75,koszyki!$M$20:$M$89)</f>
        <v>0</v>
      </c>
      <c r="AL75">
        <f>NETWORKDAYS(AG75,AG75,koszyki!$M$20:$M$89)</f>
        <v>1</v>
      </c>
      <c r="AM75">
        <f>NETWORKDAYS(AH75,AH75,koszyki!$M$20:$M$89)</f>
        <v>1</v>
      </c>
      <c r="AN75">
        <f>NETWORKDAYS(AI75,AI75,koszyki!$M$20:$M$89)</f>
        <v>1</v>
      </c>
      <c r="AP75">
        <f t="shared" si="27"/>
        <v>0</v>
      </c>
      <c r="AQ75">
        <f t="shared" si="28"/>
        <v>1</v>
      </c>
      <c r="AR75">
        <f t="shared" si="29"/>
        <v>2</v>
      </c>
      <c r="AS75">
        <f t="shared" si="30"/>
        <v>3</v>
      </c>
      <c r="AU75">
        <f t="shared" si="31"/>
        <v>1</v>
      </c>
      <c r="AX75" s="1">
        <f t="shared" si="32"/>
        <v>44835</v>
      </c>
      <c r="AY75" s="1">
        <f t="shared" si="33"/>
        <v>44836</v>
      </c>
      <c r="AZ75" s="1">
        <f t="shared" si="33"/>
        <v>44837</v>
      </c>
      <c r="BA75" s="1">
        <f t="shared" si="34"/>
        <v>44838</v>
      </c>
      <c r="BC75">
        <f>NETWORKDAYS(AX75,AX75,koszyki!$M$20:$M$89)</f>
        <v>0</v>
      </c>
      <c r="BD75">
        <f>NETWORKDAYS(AY75,AY75,koszyki!$M$20:$M$89)</f>
        <v>0</v>
      </c>
      <c r="BE75">
        <f>NETWORKDAYS(AZ75,AZ75,koszyki!$M$20:$M$89)</f>
        <v>1</v>
      </c>
      <c r="BF75">
        <f>NETWORKDAYS(BA75,BA75,koszyki!$M$20:$M$89)</f>
        <v>1</v>
      </c>
      <c r="BH75">
        <f t="shared" si="35"/>
        <v>0</v>
      </c>
      <c r="BI75">
        <f t="shared" si="36"/>
        <v>0</v>
      </c>
      <c r="BJ75">
        <f t="shared" si="37"/>
        <v>1</v>
      </c>
      <c r="BK75">
        <f t="shared" si="38"/>
        <v>2</v>
      </c>
      <c r="BM75">
        <f t="shared" si="39"/>
        <v>2</v>
      </c>
    </row>
    <row r="76" spans="1:65">
      <c r="A76" s="1">
        <v>44836</v>
      </c>
      <c r="B76" s="1">
        <v>44836</v>
      </c>
      <c r="C76">
        <f t="shared" si="23"/>
        <v>24</v>
      </c>
      <c r="D76" s="21">
        <f>'Kalkulator Depozytów'!M81</f>
        <v>0</v>
      </c>
      <c r="E76" s="21">
        <f>'Kalkulator Depozytów'!N81</f>
        <v>0</v>
      </c>
      <c r="F76" s="21">
        <f>'Kalkulator Depozytów'!O81</f>
        <v>0</v>
      </c>
      <c r="G76" s="21">
        <f>'Kalkulator Depozytów'!P81</f>
        <v>0</v>
      </c>
      <c r="H76" s="21">
        <f>'Kalkulator Depozytów'!Q81</f>
        <v>0</v>
      </c>
      <c r="I76" s="37" t="e">
        <f ca="1">ROUND(IF(OR(AND(K76&gt;0,L76="PEAK5"),AND(K76&gt;0,L76="BASE5")),O76,IF(K76&gt;0,IF(OR(L76="BASE"),AVERAGE(INDIRECT("krzywa!C"&amp;MATCH(A76-$A$2,krzywa!A:A,0)&amp;":C"&amp;MATCH(B76-$A$2,krzywa!A:A,0),TRUE)),IF(OR(L76="OFFPEAK"),AVERAGE(INDIRECT("krzywa!D"&amp;MATCH(A76-$A$2,krzywa!A:A,0)&amp;":D"&amp;MATCH(B76-$A$2,krzywa!A:A,0))))))),4)</f>
        <v>#N/A</v>
      </c>
      <c r="K76">
        <f t="shared" si="24"/>
        <v>44836</v>
      </c>
      <c r="L76" t="s">
        <v>57</v>
      </c>
      <c r="M76">
        <f>NETWORKDAYS(A76,B76,koszyki!$M$20:$M$874)</f>
        <v>0</v>
      </c>
      <c r="N76">
        <f>B76-A76+1- NETWORKDAYS(A76,B76,koszyki!$M$20:$M$874)</f>
        <v>1</v>
      </c>
      <c r="O76" s="36" t="e">
        <f ca="1">ROUND(IF((B76-A76+1)&gt;2,IF(C76=75,AVERAGE(INDIRECT("krzywa!B"&amp;MATCH(K76-6,krzywa!A:A,0)&amp;":B"&amp;MATCH(K76-2,krzywa!A:A,0))),AVERAGE(INDIRECT("krzywa!B"&amp;MATCH(A76-$A$2+BM76,krzywa!A:A,0)&amp;":B"&amp;MATCH(B76-$A$2-AU76,krzywa!A:A,0)))),INDIRECT("krzywa!B"&amp;MATCH(K76,krzywa!A:A,0))),4)</f>
        <v>#N/A</v>
      </c>
      <c r="P76">
        <f t="shared" si="25"/>
        <v>0</v>
      </c>
      <c r="Q76" s="49" t="e">
        <f ca="1">-C76*ABS(D76-F76)*H76*I76*'Kalkulator Depozytów'!$F$14+'kompensacja międzyproduktowa'!X76</f>
        <v>#N/A</v>
      </c>
      <c r="AF76" s="1">
        <f t="shared" si="26"/>
        <v>44836</v>
      </c>
      <c r="AG76" s="1">
        <f t="shared" si="22"/>
        <v>44835</v>
      </c>
      <c r="AH76" s="1">
        <f t="shared" si="22"/>
        <v>44834</v>
      </c>
      <c r="AI76" s="1">
        <f t="shared" si="22"/>
        <v>44833</v>
      </c>
      <c r="AK76">
        <f>NETWORKDAYS(AF76,AF76,koszyki!$M$20:$M$89)</f>
        <v>0</v>
      </c>
      <c r="AL76">
        <f>NETWORKDAYS(AG76,AG76,koszyki!$M$20:$M$89)</f>
        <v>0</v>
      </c>
      <c r="AM76">
        <f>NETWORKDAYS(AH76,AH76,koszyki!$M$20:$M$89)</f>
        <v>1</v>
      </c>
      <c r="AN76">
        <f>NETWORKDAYS(AI76,AI76,koszyki!$M$20:$M$89)</f>
        <v>1</v>
      </c>
      <c r="AP76">
        <f t="shared" si="27"/>
        <v>0</v>
      </c>
      <c r="AQ76">
        <f t="shared" si="28"/>
        <v>0</v>
      </c>
      <c r="AR76">
        <f t="shared" si="29"/>
        <v>1</v>
      </c>
      <c r="AS76">
        <f t="shared" si="30"/>
        <v>2</v>
      </c>
      <c r="AU76">
        <f t="shared" si="31"/>
        <v>2</v>
      </c>
      <c r="AX76" s="1">
        <f t="shared" si="32"/>
        <v>44836</v>
      </c>
      <c r="AY76" s="1">
        <f t="shared" si="33"/>
        <v>44837</v>
      </c>
      <c r="AZ76" s="1">
        <f t="shared" si="33"/>
        <v>44838</v>
      </c>
      <c r="BA76" s="1">
        <f t="shared" si="34"/>
        <v>44839</v>
      </c>
      <c r="BC76">
        <f>NETWORKDAYS(AX76,AX76,koszyki!$M$20:$M$89)</f>
        <v>0</v>
      </c>
      <c r="BD76">
        <f>NETWORKDAYS(AY76,AY76,koszyki!$M$20:$M$89)</f>
        <v>1</v>
      </c>
      <c r="BE76">
        <f>NETWORKDAYS(AZ76,AZ76,koszyki!$M$20:$M$89)</f>
        <v>1</v>
      </c>
      <c r="BF76">
        <f>NETWORKDAYS(BA76,BA76,koszyki!$M$20:$M$89)</f>
        <v>1</v>
      </c>
      <c r="BH76">
        <f t="shared" si="35"/>
        <v>0</v>
      </c>
      <c r="BI76">
        <f t="shared" si="36"/>
        <v>1</v>
      </c>
      <c r="BJ76">
        <f t="shared" si="37"/>
        <v>2</v>
      </c>
      <c r="BK76">
        <f t="shared" si="38"/>
        <v>3</v>
      </c>
      <c r="BM76">
        <f t="shared" si="39"/>
        <v>1</v>
      </c>
    </row>
    <row r="77" spans="1:65">
      <c r="A77" s="1">
        <v>44837</v>
      </c>
      <c r="B77" s="1">
        <v>44837</v>
      </c>
      <c r="C77">
        <f t="shared" si="23"/>
        <v>9</v>
      </c>
      <c r="D77" s="21">
        <f>'Kalkulator Depozytów'!M82</f>
        <v>0</v>
      </c>
      <c r="E77" s="21">
        <f>'Kalkulator Depozytów'!N82</f>
        <v>0</v>
      </c>
      <c r="F77" s="21">
        <f>'Kalkulator Depozytów'!O82</f>
        <v>0</v>
      </c>
      <c r="G77" s="21">
        <f>'Kalkulator Depozytów'!P82</f>
        <v>0</v>
      </c>
      <c r="H77" s="21">
        <f>'Kalkulator Depozytów'!Q82</f>
        <v>0</v>
      </c>
      <c r="I77" s="37" t="e">
        <f ca="1">ROUND(IF(OR(AND(K77&gt;0,L77="PEAK5"),AND(K77&gt;0,L77="BASE5")),O77,IF(K77&gt;0,IF(OR(L77="BASE"),AVERAGE(INDIRECT("krzywa!C"&amp;MATCH(A77-$A$2,krzywa!A:A,0)&amp;":C"&amp;MATCH(B77-$A$2,krzywa!A:A,0),TRUE)),IF(OR(L77="OFFPEAK"),AVERAGE(INDIRECT("krzywa!D"&amp;MATCH(A77-$A$2,krzywa!A:A,0)&amp;":D"&amp;MATCH(B77-$A$2,krzywa!A:A,0))))))),4)</f>
        <v>#N/A</v>
      </c>
      <c r="K77">
        <f t="shared" si="24"/>
        <v>44837</v>
      </c>
      <c r="L77" t="s">
        <v>57</v>
      </c>
      <c r="M77">
        <f>NETWORKDAYS(A77,B77,koszyki!$M$20:$M$874)</f>
        <v>1</v>
      </c>
      <c r="N77">
        <f>B77-A77+1- NETWORKDAYS(A77,B77,koszyki!$M$20:$M$874)</f>
        <v>0</v>
      </c>
      <c r="O77" s="36" t="e">
        <f ca="1">ROUND(IF((B77-A77+1)&gt;2,IF(C77=75,AVERAGE(INDIRECT("krzywa!B"&amp;MATCH(K77-6,krzywa!A:A,0)&amp;":B"&amp;MATCH(K77-2,krzywa!A:A,0))),AVERAGE(INDIRECT("krzywa!B"&amp;MATCH(A77-$A$2+BM77,krzywa!A:A,0)&amp;":B"&amp;MATCH(B77-$A$2-AU77,krzywa!A:A,0)))),INDIRECT("krzywa!B"&amp;MATCH(K77,krzywa!A:A,0))),4)</f>
        <v>#N/A</v>
      </c>
      <c r="P77">
        <f t="shared" si="25"/>
        <v>0</v>
      </c>
      <c r="Q77" s="49" t="e">
        <f ca="1">-C77*ABS(D77-F77)*H77*I77*'Kalkulator Depozytów'!$F$14+'kompensacja międzyproduktowa'!X77</f>
        <v>#N/A</v>
      </c>
      <c r="AF77" s="1">
        <f t="shared" si="26"/>
        <v>44837</v>
      </c>
      <c r="AG77" s="1">
        <f t="shared" si="22"/>
        <v>44836</v>
      </c>
      <c r="AH77" s="1">
        <f t="shared" si="22"/>
        <v>44835</v>
      </c>
      <c r="AI77" s="1">
        <f t="shared" si="22"/>
        <v>44834</v>
      </c>
      <c r="AK77">
        <f>NETWORKDAYS(AF77,AF77,koszyki!$M$20:$M$89)</f>
        <v>1</v>
      </c>
      <c r="AL77">
        <f>NETWORKDAYS(AG77,AG77,koszyki!$M$20:$M$89)</f>
        <v>0</v>
      </c>
      <c r="AM77">
        <f>NETWORKDAYS(AH77,AH77,koszyki!$M$20:$M$89)</f>
        <v>0</v>
      </c>
      <c r="AN77">
        <f>NETWORKDAYS(AI77,AI77,koszyki!$M$20:$M$89)</f>
        <v>1</v>
      </c>
      <c r="AP77">
        <f t="shared" si="27"/>
        <v>1</v>
      </c>
      <c r="AQ77">
        <f t="shared" si="28"/>
        <v>1</v>
      </c>
      <c r="AR77">
        <f t="shared" si="29"/>
        <v>1</v>
      </c>
      <c r="AS77">
        <f t="shared" si="30"/>
        <v>2</v>
      </c>
      <c r="AU77">
        <f t="shared" si="31"/>
        <v>0</v>
      </c>
      <c r="AX77" s="1">
        <f t="shared" si="32"/>
        <v>44837</v>
      </c>
      <c r="AY77" s="1">
        <f t="shared" si="33"/>
        <v>44838</v>
      </c>
      <c r="AZ77" s="1">
        <f t="shared" si="33"/>
        <v>44839</v>
      </c>
      <c r="BA77" s="1">
        <f t="shared" si="34"/>
        <v>44840</v>
      </c>
      <c r="BC77">
        <f>NETWORKDAYS(AX77,AX77,koszyki!$M$20:$M$89)</f>
        <v>1</v>
      </c>
      <c r="BD77">
        <f>NETWORKDAYS(AY77,AY77,koszyki!$M$20:$M$89)</f>
        <v>1</v>
      </c>
      <c r="BE77">
        <f>NETWORKDAYS(AZ77,AZ77,koszyki!$M$20:$M$89)</f>
        <v>1</v>
      </c>
      <c r="BF77">
        <f>NETWORKDAYS(BA77,BA77,koszyki!$M$20:$M$89)</f>
        <v>1</v>
      </c>
      <c r="BH77">
        <f t="shared" si="35"/>
        <v>1</v>
      </c>
      <c r="BI77">
        <f t="shared" si="36"/>
        <v>2</v>
      </c>
      <c r="BJ77">
        <f t="shared" si="37"/>
        <v>3</v>
      </c>
      <c r="BK77">
        <f t="shared" si="38"/>
        <v>4</v>
      </c>
      <c r="BM77">
        <f t="shared" si="39"/>
        <v>0</v>
      </c>
    </row>
    <row r="78" spans="1:65">
      <c r="A78" s="1">
        <v>44838</v>
      </c>
      <c r="B78" s="1">
        <v>44838</v>
      </c>
      <c r="C78">
        <f t="shared" si="23"/>
        <v>9</v>
      </c>
      <c r="D78" s="21">
        <f>'Kalkulator Depozytów'!M83</f>
        <v>0</v>
      </c>
      <c r="E78" s="21">
        <f>'Kalkulator Depozytów'!N83</f>
        <v>0</v>
      </c>
      <c r="F78" s="21">
        <f>'Kalkulator Depozytów'!O83</f>
        <v>0</v>
      </c>
      <c r="G78" s="21">
        <f>'Kalkulator Depozytów'!P83</f>
        <v>0</v>
      </c>
      <c r="H78" s="21">
        <f>'Kalkulator Depozytów'!Q83</f>
        <v>0</v>
      </c>
      <c r="I78" s="37" t="e">
        <f ca="1">ROUND(IF(OR(AND(K78&gt;0,L78="PEAK5"),AND(K78&gt;0,L78="BASE5")),O78,IF(K78&gt;0,IF(OR(L78="BASE"),AVERAGE(INDIRECT("krzywa!C"&amp;MATCH(A78-$A$2,krzywa!A:A,0)&amp;":C"&amp;MATCH(B78-$A$2,krzywa!A:A,0),TRUE)),IF(OR(L78="OFFPEAK"),AVERAGE(INDIRECT("krzywa!D"&amp;MATCH(A78-$A$2,krzywa!A:A,0)&amp;":D"&amp;MATCH(B78-$A$2,krzywa!A:A,0))))))),4)</f>
        <v>#N/A</v>
      </c>
      <c r="K78">
        <f t="shared" si="24"/>
        <v>44838</v>
      </c>
      <c r="L78" t="s">
        <v>57</v>
      </c>
      <c r="M78">
        <f>NETWORKDAYS(A78,B78,koszyki!$M$20:$M$874)</f>
        <v>1</v>
      </c>
      <c r="N78">
        <f>B78-A78+1- NETWORKDAYS(A78,B78,koszyki!$M$20:$M$874)</f>
        <v>0</v>
      </c>
      <c r="O78" s="36" t="e">
        <f ca="1">ROUND(IF((B78-A78+1)&gt;2,IF(C78=75,AVERAGE(INDIRECT("krzywa!B"&amp;MATCH(K78-6,krzywa!A:A,0)&amp;":B"&amp;MATCH(K78-2,krzywa!A:A,0))),AVERAGE(INDIRECT("krzywa!B"&amp;MATCH(A78-$A$2+BM78,krzywa!A:A,0)&amp;":B"&amp;MATCH(B78-$A$2-AU78,krzywa!A:A,0)))),INDIRECT("krzywa!B"&amp;MATCH(K78,krzywa!A:A,0))),4)</f>
        <v>#N/A</v>
      </c>
      <c r="P78">
        <f t="shared" si="25"/>
        <v>0</v>
      </c>
      <c r="Q78" s="49" t="e">
        <f ca="1">-C78*ABS(D78-F78)*H78*I78*'Kalkulator Depozytów'!$F$14+'kompensacja międzyproduktowa'!X78</f>
        <v>#N/A</v>
      </c>
      <c r="AF78" s="1">
        <f t="shared" si="26"/>
        <v>44838</v>
      </c>
      <c r="AG78" s="1">
        <f t="shared" si="22"/>
        <v>44837</v>
      </c>
      <c r="AH78" s="1">
        <f t="shared" si="22"/>
        <v>44836</v>
      </c>
      <c r="AI78" s="1">
        <f t="shared" si="22"/>
        <v>44835</v>
      </c>
      <c r="AK78">
        <f>NETWORKDAYS(AF78,AF78,koszyki!$M$20:$M$89)</f>
        <v>1</v>
      </c>
      <c r="AL78">
        <f>NETWORKDAYS(AG78,AG78,koszyki!$M$20:$M$89)</f>
        <v>1</v>
      </c>
      <c r="AM78">
        <f>NETWORKDAYS(AH78,AH78,koszyki!$M$20:$M$89)</f>
        <v>0</v>
      </c>
      <c r="AN78">
        <f>NETWORKDAYS(AI78,AI78,koszyki!$M$20:$M$89)</f>
        <v>0</v>
      </c>
      <c r="AP78">
        <f t="shared" si="27"/>
        <v>1</v>
      </c>
      <c r="AQ78">
        <f t="shared" si="28"/>
        <v>2</v>
      </c>
      <c r="AR78">
        <f t="shared" si="29"/>
        <v>2</v>
      </c>
      <c r="AS78">
        <f t="shared" si="30"/>
        <v>2</v>
      </c>
      <c r="AU78">
        <f t="shared" si="31"/>
        <v>0</v>
      </c>
      <c r="AX78" s="1">
        <f t="shared" si="32"/>
        <v>44838</v>
      </c>
      <c r="AY78" s="1">
        <f t="shared" si="33"/>
        <v>44839</v>
      </c>
      <c r="AZ78" s="1">
        <f t="shared" si="33"/>
        <v>44840</v>
      </c>
      <c r="BA78" s="1">
        <f t="shared" si="34"/>
        <v>44841</v>
      </c>
      <c r="BC78">
        <f>NETWORKDAYS(AX78,AX78,koszyki!$M$20:$M$89)</f>
        <v>1</v>
      </c>
      <c r="BD78">
        <f>NETWORKDAYS(AY78,AY78,koszyki!$M$20:$M$89)</f>
        <v>1</v>
      </c>
      <c r="BE78">
        <f>NETWORKDAYS(AZ78,AZ78,koszyki!$M$20:$M$89)</f>
        <v>1</v>
      </c>
      <c r="BF78">
        <f>NETWORKDAYS(BA78,BA78,koszyki!$M$20:$M$89)</f>
        <v>1</v>
      </c>
      <c r="BH78">
        <f t="shared" si="35"/>
        <v>1</v>
      </c>
      <c r="BI78">
        <f t="shared" si="36"/>
        <v>2</v>
      </c>
      <c r="BJ78">
        <f t="shared" si="37"/>
        <v>3</v>
      </c>
      <c r="BK78">
        <f t="shared" si="38"/>
        <v>4</v>
      </c>
      <c r="BM78">
        <f t="shared" si="39"/>
        <v>0</v>
      </c>
    </row>
    <row r="79" spans="1:65">
      <c r="A79" s="1">
        <v>44839</v>
      </c>
      <c r="B79" s="1">
        <v>44839</v>
      </c>
      <c r="C79">
        <f t="shared" si="23"/>
        <v>9</v>
      </c>
      <c r="D79" s="21">
        <f>'Kalkulator Depozytów'!M84</f>
        <v>0</v>
      </c>
      <c r="E79" s="21">
        <f>'Kalkulator Depozytów'!N84</f>
        <v>0</v>
      </c>
      <c r="F79" s="21">
        <f>'Kalkulator Depozytów'!O84</f>
        <v>0</v>
      </c>
      <c r="G79" s="21">
        <f>'Kalkulator Depozytów'!P84</f>
        <v>0</v>
      </c>
      <c r="H79" s="21">
        <f>'Kalkulator Depozytów'!Q84</f>
        <v>0</v>
      </c>
      <c r="I79" s="37" t="e">
        <f ca="1">ROUND(IF(OR(AND(K79&gt;0,L79="PEAK5"),AND(K79&gt;0,L79="BASE5")),O79,IF(K79&gt;0,IF(OR(L79="BASE"),AVERAGE(INDIRECT("krzywa!C"&amp;MATCH(A79-$A$2,krzywa!A:A,0)&amp;":C"&amp;MATCH(B79-$A$2,krzywa!A:A,0),TRUE)),IF(OR(L79="OFFPEAK"),AVERAGE(INDIRECT("krzywa!D"&amp;MATCH(A79-$A$2,krzywa!A:A,0)&amp;":D"&amp;MATCH(B79-$A$2,krzywa!A:A,0))))))),4)</f>
        <v>#N/A</v>
      </c>
      <c r="K79">
        <f t="shared" si="24"/>
        <v>44839</v>
      </c>
      <c r="L79" t="s">
        <v>57</v>
      </c>
      <c r="M79">
        <f>NETWORKDAYS(A79,B79,koszyki!$M$20:$M$874)</f>
        <v>1</v>
      </c>
      <c r="N79">
        <f>B79-A79+1- NETWORKDAYS(A79,B79,koszyki!$M$20:$M$874)</f>
        <v>0</v>
      </c>
      <c r="O79" s="36" t="e">
        <f ca="1">ROUND(IF((B79-A79+1)&gt;2,IF(C79=75,AVERAGE(INDIRECT("krzywa!B"&amp;MATCH(K79-6,krzywa!A:A,0)&amp;":B"&amp;MATCH(K79-2,krzywa!A:A,0))),AVERAGE(INDIRECT("krzywa!B"&amp;MATCH(A79-$A$2+BM79,krzywa!A:A,0)&amp;":B"&amp;MATCH(B79-$A$2-AU79,krzywa!A:A,0)))),INDIRECT("krzywa!B"&amp;MATCH(K79,krzywa!A:A,0))),4)</f>
        <v>#N/A</v>
      </c>
      <c r="P79">
        <f t="shared" si="25"/>
        <v>0</v>
      </c>
      <c r="Q79" s="49" t="e">
        <f ca="1">-C79*ABS(D79-F79)*H79*I79*'Kalkulator Depozytów'!$F$14+'kompensacja międzyproduktowa'!X79</f>
        <v>#N/A</v>
      </c>
      <c r="AF79" s="1">
        <f t="shared" si="26"/>
        <v>44839</v>
      </c>
      <c r="AG79" s="1">
        <f t="shared" si="22"/>
        <v>44838</v>
      </c>
      <c r="AH79" s="1">
        <f t="shared" si="22"/>
        <v>44837</v>
      </c>
      <c r="AI79" s="1">
        <f t="shared" si="22"/>
        <v>44836</v>
      </c>
      <c r="AK79">
        <f>NETWORKDAYS(AF79,AF79,koszyki!$M$20:$M$89)</f>
        <v>1</v>
      </c>
      <c r="AL79">
        <f>NETWORKDAYS(AG79,AG79,koszyki!$M$20:$M$89)</f>
        <v>1</v>
      </c>
      <c r="AM79">
        <f>NETWORKDAYS(AH79,AH79,koszyki!$M$20:$M$89)</f>
        <v>1</v>
      </c>
      <c r="AN79">
        <f>NETWORKDAYS(AI79,AI79,koszyki!$M$20:$M$89)</f>
        <v>0</v>
      </c>
      <c r="AP79">
        <f t="shared" si="27"/>
        <v>1</v>
      </c>
      <c r="AQ79">
        <f t="shared" si="28"/>
        <v>2</v>
      </c>
      <c r="AR79">
        <f t="shared" si="29"/>
        <v>3</v>
      </c>
      <c r="AS79">
        <f t="shared" si="30"/>
        <v>3</v>
      </c>
      <c r="AU79">
        <f t="shared" si="31"/>
        <v>0</v>
      </c>
      <c r="AX79" s="1">
        <f t="shared" si="32"/>
        <v>44839</v>
      </c>
      <c r="AY79" s="1">
        <f t="shared" si="33"/>
        <v>44840</v>
      </c>
      <c r="AZ79" s="1">
        <f t="shared" si="33"/>
        <v>44841</v>
      </c>
      <c r="BA79" s="1">
        <f t="shared" si="34"/>
        <v>44842</v>
      </c>
      <c r="BC79">
        <f>NETWORKDAYS(AX79,AX79,koszyki!$M$20:$M$89)</f>
        <v>1</v>
      </c>
      <c r="BD79">
        <f>NETWORKDAYS(AY79,AY79,koszyki!$M$20:$M$89)</f>
        <v>1</v>
      </c>
      <c r="BE79">
        <f>NETWORKDAYS(AZ79,AZ79,koszyki!$M$20:$M$89)</f>
        <v>1</v>
      </c>
      <c r="BF79">
        <f>NETWORKDAYS(BA79,BA79,koszyki!$M$20:$M$89)</f>
        <v>0</v>
      </c>
      <c r="BH79">
        <f t="shared" si="35"/>
        <v>1</v>
      </c>
      <c r="BI79">
        <f t="shared" si="36"/>
        <v>2</v>
      </c>
      <c r="BJ79">
        <f t="shared" si="37"/>
        <v>3</v>
      </c>
      <c r="BK79">
        <f t="shared" si="38"/>
        <v>3</v>
      </c>
      <c r="BM79">
        <f t="shared" si="39"/>
        <v>0</v>
      </c>
    </row>
    <row r="80" spans="1:65">
      <c r="A80" s="1">
        <v>44840</v>
      </c>
      <c r="B80" s="1">
        <v>44840</v>
      </c>
      <c r="C80">
        <f t="shared" si="23"/>
        <v>9</v>
      </c>
      <c r="D80" s="21">
        <f>'Kalkulator Depozytów'!M85</f>
        <v>0</v>
      </c>
      <c r="E80" s="21">
        <f>'Kalkulator Depozytów'!N85</f>
        <v>0</v>
      </c>
      <c r="F80" s="21">
        <f>'Kalkulator Depozytów'!O85</f>
        <v>0</v>
      </c>
      <c r="G80" s="21">
        <f>'Kalkulator Depozytów'!P85</f>
        <v>0</v>
      </c>
      <c r="H80" s="21">
        <f>'Kalkulator Depozytów'!Q85</f>
        <v>0</v>
      </c>
      <c r="I80" s="37" t="e">
        <f ca="1">ROUND(IF(OR(AND(K80&gt;0,L80="PEAK5"),AND(K80&gt;0,L80="BASE5")),O80,IF(K80&gt;0,IF(OR(L80="BASE"),AVERAGE(INDIRECT("krzywa!C"&amp;MATCH(A80-$A$2,krzywa!A:A,0)&amp;":C"&amp;MATCH(B80-$A$2,krzywa!A:A,0),TRUE)),IF(OR(L80="OFFPEAK"),AVERAGE(INDIRECT("krzywa!D"&amp;MATCH(A80-$A$2,krzywa!A:A,0)&amp;":D"&amp;MATCH(B80-$A$2,krzywa!A:A,0))))))),4)</f>
        <v>#N/A</v>
      </c>
      <c r="K80">
        <f t="shared" si="24"/>
        <v>44840</v>
      </c>
      <c r="L80" t="s">
        <v>57</v>
      </c>
      <c r="M80">
        <f>NETWORKDAYS(A80,B80,koszyki!$M$20:$M$874)</f>
        <v>1</v>
      </c>
      <c r="N80">
        <f>B80-A80+1- NETWORKDAYS(A80,B80,koszyki!$M$20:$M$874)</f>
        <v>0</v>
      </c>
      <c r="O80" s="36" t="e">
        <f ca="1">ROUND(IF((B80-A80+1)&gt;2,IF(C80=75,AVERAGE(INDIRECT("krzywa!B"&amp;MATCH(K80-6,krzywa!A:A,0)&amp;":B"&amp;MATCH(K80-2,krzywa!A:A,0))),AVERAGE(INDIRECT("krzywa!B"&amp;MATCH(A80-$A$2+BM80,krzywa!A:A,0)&amp;":B"&amp;MATCH(B80-$A$2-AU80,krzywa!A:A,0)))),INDIRECT("krzywa!B"&amp;MATCH(K80,krzywa!A:A,0))),4)</f>
        <v>#N/A</v>
      </c>
      <c r="P80">
        <f t="shared" si="25"/>
        <v>0</v>
      </c>
      <c r="Q80" s="49" t="e">
        <f ca="1">-C80*ABS(D80-F80)*H80*I80*'Kalkulator Depozytów'!$F$14+'kompensacja międzyproduktowa'!X80</f>
        <v>#N/A</v>
      </c>
      <c r="AF80" s="1">
        <f t="shared" si="26"/>
        <v>44840</v>
      </c>
      <c r="AG80" s="1">
        <f t="shared" si="22"/>
        <v>44839</v>
      </c>
      <c r="AH80" s="1">
        <f t="shared" si="22"/>
        <v>44838</v>
      </c>
      <c r="AI80" s="1">
        <f t="shared" si="22"/>
        <v>44837</v>
      </c>
      <c r="AK80">
        <f>NETWORKDAYS(AF80,AF80,koszyki!$M$20:$M$89)</f>
        <v>1</v>
      </c>
      <c r="AL80">
        <f>NETWORKDAYS(AG80,AG80,koszyki!$M$20:$M$89)</f>
        <v>1</v>
      </c>
      <c r="AM80">
        <f>NETWORKDAYS(AH80,AH80,koszyki!$M$20:$M$89)</f>
        <v>1</v>
      </c>
      <c r="AN80">
        <f>NETWORKDAYS(AI80,AI80,koszyki!$M$20:$M$89)</f>
        <v>1</v>
      </c>
      <c r="AP80">
        <f t="shared" si="27"/>
        <v>1</v>
      </c>
      <c r="AQ80">
        <f t="shared" si="28"/>
        <v>2</v>
      </c>
      <c r="AR80">
        <f t="shared" si="29"/>
        <v>3</v>
      </c>
      <c r="AS80">
        <f t="shared" si="30"/>
        <v>4</v>
      </c>
      <c r="AU80">
        <f t="shared" si="31"/>
        <v>0</v>
      </c>
      <c r="AX80" s="1">
        <f t="shared" si="32"/>
        <v>44840</v>
      </c>
      <c r="AY80" s="1">
        <f t="shared" si="33"/>
        <v>44841</v>
      </c>
      <c r="AZ80" s="1">
        <f t="shared" si="33"/>
        <v>44842</v>
      </c>
      <c r="BA80" s="1">
        <f t="shared" si="34"/>
        <v>44843</v>
      </c>
      <c r="BC80">
        <f>NETWORKDAYS(AX80,AX80,koszyki!$M$20:$M$89)</f>
        <v>1</v>
      </c>
      <c r="BD80">
        <f>NETWORKDAYS(AY80,AY80,koszyki!$M$20:$M$89)</f>
        <v>1</v>
      </c>
      <c r="BE80">
        <f>NETWORKDAYS(AZ80,AZ80,koszyki!$M$20:$M$89)</f>
        <v>0</v>
      </c>
      <c r="BF80">
        <f>NETWORKDAYS(BA80,BA80,koszyki!$M$20:$M$89)</f>
        <v>0</v>
      </c>
      <c r="BH80">
        <f t="shared" si="35"/>
        <v>1</v>
      </c>
      <c r="BI80">
        <f t="shared" si="36"/>
        <v>2</v>
      </c>
      <c r="BJ80">
        <f t="shared" si="37"/>
        <v>2</v>
      </c>
      <c r="BK80">
        <f t="shared" si="38"/>
        <v>2</v>
      </c>
      <c r="BM80">
        <f t="shared" si="39"/>
        <v>0</v>
      </c>
    </row>
    <row r="81" spans="1:65">
      <c r="A81" s="1">
        <v>44841</v>
      </c>
      <c r="B81" s="1">
        <v>44841</v>
      </c>
      <c r="C81">
        <f t="shared" si="23"/>
        <v>9</v>
      </c>
      <c r="D81" s="21">
        <f>'Kalkulator Depozytów'!M86</f>
        <v>0</v>
      </c>
      <c r="E81" s="21">
        <f>'Kalkulator Depozytów'!N86</f>
        <v>0</v>
      </c>
      <c r="F81" s="21">
        <f>'Kalkulator Depozytów'!O86</f>
        <v>0</v>
      </c>
      <c r="G81" s="21">
        <f>'Kalkulator Depozytów'!P86</f>
        <v>0</v>
      </c>
      <c r="H81" s="21">
        <f>'Kalkulator Depozytów'!Q86</f>
        <v>0</v>
      </c>
      <c r="I81" s="37" t="e">
        <f ca="1">ROUND(IF(OR(AND(K81&gt;0,L81="PEAK5"),AND(K81&gt;0,L81="BASE5")),O81,IF(K81&gt;0,IF(OR(L81="BASE"),AVERAGE(INDIRECT("krzywa!C"&amp;MATCH(A81-$A$2,krzywa!A:A,0)&amp;":C"&amp;MATCH(B81-$A$2,krzywa!A:A,0),TRUE)),IF(OR(L81="OFFPEAK"),AVERAGE(INDIRECT("krzywa!D"&amp;MATCH(A81-$A$2,krzywa!A:A,0)&amp;":D"&amp;MATCH(B81-$A$2,krzywa!A:A,0))))))),4)</f>
        <v>#N/A</v>
      </c>
      <c r="K81">
        <f t="shared" si="24"/>
        <v>44841</v>
      </c>
      <c r="L81" t="s">
        <v>57</v>
      </c>
      <c r="M81">
        <f>NETWORKDAYS(A81,B81,koszyki!$M$20:$M$874)</f>
        <v>1</v>
      </c>
      <c r="N81">
        <f>B81-A81+1- NETWORKDAYS(A81,B81,koszyki!$M$20:$M$874)</f>
        <v>0</v>
      </c>
      <c r="O81" s="36" t="e">
        <f ca="1">ROUND(IF((B81-A81+1)&gt;2,IF(C81=75,AVERAGE(INDIRECT("krzywa!B"&amp;MATCH(K81-6,krzywa!A:A,0)&amp;":B"&amp;MATCH(K81-2,krzywa!A:A,0))),AVERAGE(INDIRECT("krzywa!B"&amp;MATCH(A81-$A$2+BM81,krzywa!A:A,0)&amp;":B"&amp;MATCH(B81-$A$2-AU81,krzywa!A:A,0)))),INDIRECT("krzywa!B"&amp;MATCH(K81,krzywa!A:A,0))),4)</f>
        <v>#N/A</v>
      </c>
      <c r="P81">
        <f t="shared" si="25"/>
        <v>0</v>
      </c>
      <c r="Q81" s="49" t="e">
        <f ca="1">-C81*ABS(D81-F81)*H81*I81*'Kalkulator Depozytów'!$F$14+'kompensacja międzyproduktowa'!X81</f>
        <v>#N/A</v>
      </c>
      <c r="AF81" s="1">
        <f t="shared" si="26"/>
        <v>44841</v>
      </c>
      <c r="AG81" s="1">
        <f t="shared" si="22"/>
        <v>44840</v>
      </c>
      <c r="AH81" s="1">
        <f t="shared" si="22"/>
        <v>44839</v>
      </c>
      <c r="AI81" s="1">
        <f t="shared" si="22"/>
        <v>44838</v>
      </c>
      <c r="AK81">
        <f>NETWORKDAYS(AF81,AF81,koszyki!$M$20:$M$89)</f>
        <v>1</v>
      </c>
      <c r="AL81">
        <f>NETWORKDAYS(AG81,AG81,koszyki!$M$20:$M$89)</f>
        <v>1</v>
      </c>
      <c r="AM81">
        <f>NETWORKDAYS(AH81,AH81,koszyki!$M$20:$M$89)</f>
        <v>1</v>
      </c>
      <c r="AN81">
        <f>NETWORKDAYS(AI81,AI81,koszyki!$M$20:$M$89)</f>
        <v>1</v>
      </c>
      <c r="AP81">
        <f t="shared" si="27"/>
        <v>1</v>
      </c>
      <c r="AQ81">
        <f t="shared" si="28"/>
        <v>2</v>
      </c>
      <c r="AR81">
        <f t="shared" si="29"/>
        <v>3</v>
      </c>
      <c r="AS81">
        <f t="shared" si="30"/>
        <v>4</v>
      </c>
      <c r="AU81">
        <f t="shared" si="31"/>
        <v>0</v>
      </c>
      <c r="AX81" s="1">
        <f t="shared" si="32"/>
        <v>44841</v>
      </c>
      <c r="AY81" s="1">
        <f t="shared" si="33"/>
        <v>44842</v>
      </c>
      <c r="AZ81" s="1">
        <f t="shared" si="33"/>
        <v>44843</v>
      </c>
      <c r="BA81" s="1">
        <f t="shared" si="34"/>
        <v>44844</v>
      </c>
      <c r="BC81">
        <f>NETWORKDAYS(AX81,AX81,koszyki!$M$20:$M$89)</f>
        <v>1</v>
      </c>
      <c r="BD81">
        <f>NETWORKDAYS(AY81,AY81,koszyki!$M$20:$M$89)</f>
        <v>0</v>
      </c>
      <c r="BE81">
        <f>NETWORKDAYS(AZ81,AZ81,koszyki!$M$20:$M$89)</f>
        <v>0</v>
      </c>
      <c r="BF81">
        <f>NETWORKDAYS(BA81,BA81,koszyki!$M$20:$M$89)</f>
        <v>1</v>
      </c>
      <c r="BH81">
        <f t="shared" si="35"/>
        <v>1</v>
      </c>
      <c r="BI81">
        <f t="shared" si="36"/>
        <v>1</v>
      </c>
      <c r="BJ81">
        <f t="shared" si="37"/>
        <v>1</v>
      </c>
      <c r="BK81">
        <f t="shared" si="38"/>
        <v>2</v>
      </c>
      <c r="BM81">
        <f t="shared" si="39"/>
        <v>0</v>
      </c>
    </row>
    <row r="82" spans="1:65">
      <c r="A82" s="1">
        <v>44842</v>
      </c>
      <c r="B82" s="1">
        <v>44842</v>
      </c>
      <c r="C82">
        <f t="shared" si="23"/>
        <v>24</v>
      </c>
      <c r="D82" s="21">
        <f>'Kalkulator Depozytów'!M87</f>
        <v>0</v>
      </c>
      <c r="E82" s="21">
        <f>'Kalkulator Depozytów'!N87</f>
        <v>0</v>
      </c>
      <c r="F82" s="21">
        <f>'Kalkulator Depozytów'!O87</f>
        <v>0</v>
      </c>
      <c r="G82" s="21">
        <f>'Kalkulator Depozytów'!P87</f>
        <v>0</v>
      </c>
      <c r="H82" s="21">
        <f>'Kalkulator Depozytów'!Q87</f>
        <v>0</v>
      </c>
      <c r="I82" s="37" t="e">
        <f ca="1">ROUND(IF(OR(AND(K82&gt;0,L82="PEAK5"),AND(K82&gt;0,L82="BASE5")),O82,IF(K82&gt;0,IF(OR(L82="BASE"),AVERAGE(INDIRECT("krzywa!C"&amp;MATCH(A82-$A$2,krzywa!A:A,0)&amp;":C"&amp;MATCH(B82-$A$2,krzywa!A:A,0),TRUE)),IF(OR(L82="OFFPEAK"),AVERAGE(INDIRECT("krzywa!D"&amp;MATCH(A82-$A$2,krzywa!A:A,0)&amp;":D"&amp;MATCH(B82-$A$2,krzywa!A:A,0))))))),4)</f>
        <v>#N/A</v>
      </c>
      <c r="K82">
        <f t="shared" si="24"/>
        <v>44842</v>
      </c>
      <c r="L82" t="s">
        <v>57</v>
      </c>
      <c r="M82">
        <f>NETWORKDAYS(A82,B82,koszyki!$M$20:$M$874)</f>
        <v>0</v>
      </c>
      <c r="N82">
        <f>B82-A82+1- NETWORKDAYS(A82,B82,koszyki!$M$20:$M$874)</f>
        <v>1</v>
      </c>
      <c r="O82" s="36" t="e">
        <f ca="1">ROUND(IF((B82-A82+1)&gt;2,IF(C82=75,AVERAGE(INDIRECT("krzywa!B"&amp;MATCH(K82-6,krzywa!A:A,0)&amp;":B"&amp;MATCH(K82-2,krzywa!A:A,0))),AVERAGE(INDIRECT("krzywa!B"&amp;MATCH(A82-$A$2+BM82,krzywa!A:A,0)&amp;":B"&amp;MATCH(B82-$A$2-AU82,krzywa!A:A,0)))),INDIRECT("krzywa!B"&amp;MATCH(K82,krzywa!A:A,0))),4)</f>
        <v>#N/A</v>
      </c>
      <c r="P82">
        <f t="shared" si="25"/>
        <v>0</v>
      </c>
      <c r="Q82" s="49" t="e">
        <f ca="1">-C82*ABS(D82-F82)*H82*I82*'Kalkulator Depozytów'!$F$14+'kompensacja międzyproduktowa'!X82</f>
        <v>#N/A</v>
      </c>
      <c r="AF82" s="1">
        <f t="shared" si="26"/>
        <v>44842</v>
      </c>
      <c r="AG82" s="1">
        <f t="shared" si="22"/>
        <v>44841</v>
      </c>
      <c r="AH82" s="1">
        <f t="shared" si="22"/>
        <v>44840</v>
      </c>
      <c r="AI82" s="1">
        <f t="shared" si="22"/>
        <v>44839</v>
      </c>
      <c r="AK82">
        <f>NETWORKDAYS(AF82,AF82,koszyki!$M$20:$M$89)</f>
        <v>0</v>
      </c>
      <c r="AL82">
        <f>NETWORKDAYS(AG82,AG82,koszyki!$M$20:$M$89)</f>
        <v>1</v>
      </c>
      <c r="AM82">
        <f>NETWORKDAYS(AH82,AH82,koszyki!$M$20:$M$89)</f>
        <v>1</v>
      </c>
      <c r="AN82">
        <f>NETWORKDAYS(AI82,AI82,koszyki!$M$20:$M$89)</f>
        <v>1</v>
      </c>
      <c r="AP82">
        <f t="shared" si="27"/>
        <v>0</v>
      </c>
      <c r="AQ82">
        <f t="shared" si="28"/>
        <v>1</v>
      </c>
      <c r="AR82">
        <f t="shared" si="29"/>
        <v>2</v>
      </c>
      <c r="AS82">
        <f t="shared" si="30"/>
        <v>3</v>
      </c>
      <c r="AU82">
        <f t="shared" si="31"/>
        <v>1</v>
      </c>
      <c r="AX82" s="1">
        <f t="shared" si="32"/>
        <v>44842</v>
      </c>
      <c r="AY82" s="1">
        <f t="shared" si="33"/>
        <v>44843</v>
      </c>
      <c r="AZ82" s="1">
        <f t="shared" si="33"/>
        <v>44844</v>
      </c>
      <c r="BA82" s="1">
        <f t="shared" si="34"/>
        <v>44845</v>
      </c>
      <c r="BC82">
        <f>NETWORKDAYS(AX82,AX82,koszyki!$M$20:$M$89)</f>
        <v>0</v>
      </c>
      <c r="BD82">
        <f>NETWORKDAYS(AY82,AY82,koszyki!$M$20:$M$89)</f>
        <v>0</v>
      </c>
      <c r="BE82">
        <f>NETWORKDAYS(AZ82,AZ82,koszyki!$M$20:$M$89)</f>
        <v>1</v>
      </c>
      <c r="BF82">
        <f>NETWORKDAYS(BA82,BA82,koszyki!$M$20:$M$89)</f>
        <v>1</v>
      </c>
      <c r="BH82">
        <f t="shared" si="35"/>
        <v>0</v>
      </c>
      <c r="BI82">
        <f t="shared" si="36"/>
        <v>0</v>
      </c>
      <c r="BJ82">
        <f t="shared" si="37"/>
        <v>1</v>
      </c>
      <c r="BK82">
        <f t="shared" si="38"/>
        <v>2</v>
      </c>
      <c r="BM82">
        <f t="shared" si="39"/>
        <v>2</v>
      </c>
    </row>
    <row r="83" spans="1:65">
      <c r="A83" s="1">
        <v>44843</v>
      </c>
      <c r="B83" s="1">
        <v>44843</v>
      </c>
      <c r="C83">
        <f t="shared" si="23"/>
        <v>24</v>
      </c>
      <c r="D83" s="21">
        <f>'Kalkulator Depozytów'!M88</f>
        <v>0</v>
      </c>
      <c r="E83" s="21">
        <f>'Kalkulator Depozytów'!N88</f>
        <v>0</v>
      </c>
      <c r="F83" s="21">
        <f>'Kalkulator Depozytów'!O88</f>
        <v>0</v>
      </c>
      <c r="G83" s="21">
        <f>'Kalkulator Depozytów'!P88</f>
        <v>0</v>
      </c>
      <c r="H83" s="21">
        <f>'Kalkulator Depozytów'!Q88</f>
        <v>0</v>
      </c>
      <c r="I83" s="37" t="e">
        <f ca="1">ROUND(IF(OR(AND(K83&gt;0,L83="PEAK5"),AND(K83&gt;0,L83="BASE5")),O83,IF(K83&gt;0,IF(OR(L83="BASE"),AVERAGE(INDIRECT("krzywa!C"&amp;MATCH(A83-$A$2,krzywa!A:A,0)&amp;":C"&amp;MATCH(B83-$A$2,krzywa!A:A,0),TRUE)),IF(OR(L83="OFFPEAK"),AVERAGE(INDIRECT("krzywa!D"&amp;MATCH(A83-$A$2,krzywa!A:A,0)&amp;":D"&amp;MATCH(B83-$A$2,krzywa!A:A,0))))))),4)</f>
        <v>#N/A</v>
      </c>
      <c r="K83">
        <f t="shared" si="24"/>
        <v>44843</v>
      </c>
      <c r="L83" t="s">
        <v>57</v>
      </c>
      <c r="M83">
        <f>NETWORKDAYS(A83,B83,koszyki!$M$20:$M$874)</f>
        <v>0</v>
      </c>
      <c r="N83">
        <f>B83-A83+1- NETWORKDAYS(A83,B83,koszyki!$M$20:$M$874)</f>
        <v>1</v>
      </c>
      <c r="O83" s="36" t="e">
        <f ca="1">ROUND(IF((B83-A83+1)&gt;2,IF(C83=75,AVERAGE(INDIRECT("krzywa!B"&amp;MATCH(K83-6,krzywa!A:A,0)&amp;":B"&amp;MATCH(K83-2,krzywa!A:A,0))),AVERAGE(INDIRECT("krzywa!B"&amp;MATCH(A83-$A$2+BM83,krzywa!A:A,0)&amp;":B"&amp;MATCH(B83-$A$2-AU83,krzywa!A:A,0)))),INDIRECT("krzywa!B"&amp;MATCH(K83,krzywa!A:A,0))),4)</f>
        <v>#N/A</v>
      </c>
      <c r="P83">
        <f t="shared" si="25"/>
        <v>0</v>
      </c>
      <c r="Q83" s="49" t="e">
        <f ca="1">-C83*ABS(D83-F83)*H83*I83*'Kalkulator Depozytów'!$F$14+'kompensacja międzyproduktowa'!X83</f>
        <v>#N/A</v>
      </c>
      <c r="AF83" s="1">
        <f t="shared" si="26"/>
        <v>44843</v>
      </c>
      <c r="AG83" s="1">
        <f t="shared" si="22"/>
        <v>44842</v>
      </c>
      <c r="AH83" s="1">
        <f t="shared" si="22"/>
        <v>44841</v>
      </c>
      <c r="AI83" s="1">
        <f t="shared" si="22"/>
        <v>44840</v>
      </c>
      <c r="AK83">
        <f>NETWORKDAYS(AF83,AF83,koszyki!$M$20:$M$89)</f>
        <v>0</v>
      </c>
      <c r="AL83">
        <f>NETWORKDAYS(AG83,AG83,koszyki!$M$20:$M$89)</f>
        <v>0</v>
      </c>
      <c r="AM83">
        <f>NETWORKDAYS(AH83,AH83,koszyki!$M$20:$M$89)</f>
        <v>1</v>
      </c>
      <c r="AN83">
        <f>NETWORKDAYS(AI83,AI83,koszyki!$M$20:$M$89)</f>
        <v>1</v>
      </c>
      <c r="AP83">
        <f t="shared" si="27"/>
        <v>0</v>
      </c>
      <c r="AQ83">
        <f t="shared" si="28"/>
        <v>0</v>
      </c>
      <c r="AR83">
        <f t="shared" si="29"/>
        <v>1</v>
      </c>
      <c r="AS83">
        <f t="shared" si="30"/>
        <v>2</v>
      </c>
      <c r="AU83">
        <f t="shared" si="31"/>
        <v>2</v>
      </c>
      <c r="AX83" s="1">
        <f t="shared" si="32"/>
        <v>44843</v>
      </c>
      <c r="AY83" s="1">
        <f t="shared" si="33"/>
        <v>44844</v>
      </c>
      <c r="AZ83" s="1">
        <f t="shared" si="33"/>
        <v>44845</v>
      </c>
      <c r="BA83" s="1">
        <f t="shared" si="34"/>
        <v>44846</v>
      </c>
      <c r="BC83">
        <f>NETWORKDAYS(AX83,AX83,koszyki!$M$20:$M$89)</f>
        <v>0</v>
      </c>
      <c r="BD83">
        <f>NETWORKDAYS(AY83,AY83,koszyki!$M$20:$M$89)</f>
        <v>1</v>
      </c>
      <c r="BE83">
        <f>NETWORKDAYS(AZ83,AZ83,koszyki!$M$20:$M$89)</f>
        <v>1</v>
      </c>
      <c r="BF83">
        <f>NETWORKDAYS(BA83,BA83,koszyki!$M$20:$M$89)</f>
        <v>1</v>
      </c>
      <c r="BH83">
        <f t="shared" si="35"/>
        <v>0</v>
      </c>
      <c r="BI83">
        <f t="shared" si="36"/>
        <v>1</v>
      </c>
      <c r="BJ83">
        <f t="shared" si="37"/>
        <v>2</v>
      </c>
      <c r="BK83">
        <f t="shared" si="38"/>
        <v>3</v>
      </c>
      <c r="BM83">
        <f t="shared" si="39"/>
        <v>1</v>
      </c>
    </row>
    <row r="84" spans="1:65">
      <c r="A84" s="1">
        <v>44844</v>
      </c>
      <c r="B84" s="1">
        <v>44850</v>
      </c>
      <c r="C84">
        <f t="shared" si="23"/>
        <v>93</v>
      </c>
      <c r="D84" s="21">
        <f>'Kalkulator Depozytów'!M89</f>
        <v>0</v>
      </c>
      <c r="E84" s="21">
        <f>'Kalkulator Depozytów'!N89</f>
        <v>0</v>
      </c>
      <c r="F84" s="21">
        <f>'Kalkulator Depozytów'!O89</f>
        <v>0</v>
      </c>
      <c r="G84" s="21">
        <f>'Kalkulator Depozytów'!P89</f>
        <v>0</v>
      </c>
      <c r="H84" s="21">
        <f>'Kalkulator Depozytów'!Q89</f>
        <v>0</v>
      </c>
      <c r="I84" s="37" t="e">
        <f ca="1">ROUND(IF(OR(AND(K84&gt;0,L84="PEAK5"),AND(K84&gt;0,L84="BASE5")),O84,IF(K84&gt;0,IF(OR(L84="BASE"),AVERAGE(INDIRECT("krzywa!C"&amp;MATCH(A84-$A$2,krzywa!A:A,0)&amp;":C"&amp;MATCH(B84-$A$2,krzywa!A:A,0),TRUE)),IF(OR(L84="OFFPEAK"),AVERAGE(INDIRECT("krzywa!D"&amp;MATCH(A84-$A$2,krzywa!A:A,0)&amp;":D"&amp;MATCH(B84-$A$2,krzywa!A:A,0))))))),4)</f>
        <v>#N/A</v>
      </c>
      <c r="K84">
        <f t="shared" si="24"/>
        <v>44850</v>
      </c>
      <c r="L84" t="s">
        <v>57</v>
      </c>
      <c r="M84">
        <f>NETWORKDAYS(A84,B84,koszyki!$M$20:$M$874)</f>
        <v>5</v>
      </c>
      <c r="N84">
        <f>B84-A84+1- NETWORKDAYS(A84,B84,koszyki!$M$20:$M$874)</f>
        <v>2</v>
      </c>
      <c r="O84" s="36" t="e">
        <f ca="1">ROUND(IF((B84-A84+1)&gt;2,IF(C84=75,AVERAGE(INDIRECT("krzywa!B"&amp;MATCH(K84-6,krzywa!A:A,0)&amp;":B"&amp;MATCH(K84-2,krzywa!A:A,0))),AVERAGE(INDIRECT("krzywa!B"&amp;MATCH(A84-$A$2+BM84,krzywa!A:A,0)&amp;":B"&amp;MATCH(B84-$A$2-AU84,krzywa!A:A,0)))),INDIRECT("krzywa!B"&amp;MATCH(K84,krzywa!A:A,0))),4)</f>
        <v>#N/A</v>
      </c>
      <c r="P84">
        <f t="shared" si="25"/>
        <v>0</v>
      </c>
      <c r="Q84" s="49" t="e">
        <f ca="1">-C84*ABS(D84-F84)*H84*I84*'Kalkulator Depozytów'!$F$14+'kompensacja międzyproduktowa'!X84</f>
        <v>#N/A</v>
      </c>
      <c r="AF84" s="1">
        <f t="shared" si="26"/>
        <v>44850</v>
      </c>
      <c r="AG84" s="1">
        <f t="shared" si="22"/>
        <v>44849</v>
      </c>
      <c r="AH84" s="1">
        <f t="shared" si="22"/>
        <v>44848</v>
      </c>
      <c r="AI84" s="1">
        <f t="shared" si="22"/>
        <v>44847</v>
      </c>
      <c r="AK84">
        <f>NETWORKDAYS(AF84,AF84,koszyki!$M$20:$M$89)</f>
        <v>0</v>
      </c>
      <c r="AL84">
        <f>NETWORKDAYS(AG84,AG84,koszyki!$M$20:$M$89)</f>
        <v>0</v>
      </c>
      <c r="AM84">
        <f>NETWORKDAYS(AH84,AH84,koszyki!$M$20:$M$89)</f>
        <v>1</v>
      </c>
      <c r="AN84">
        <f>NETWORKDAYS(AI84,AI84,koszyki!$M$20:$M$89)</f>
        <v>1</v>
      </c>
      <c r="AP84">
        <f t="shared" si="27"/>
        <v>0</v>
      </c>
      <c r="AQ84">
        <f t="shared" si="28"/>
        <v>0</v>
      </c>
      <c r="AR84">
        <f t="shared" si="29"/>
        <v>1</v>
      </c>
      <c r="AS84">
        <f t="shared" si="30"/>
        <v>2</v>
      </c>
      <c r="AU84">
        <f t="shared" si="31"/>
        <v>2</v>
      </c>
      <c r="AX84" s="1">
        <f t="shared" si="32"/>
        <v>44844</v>
      </c>
      <c r="AY84" s="1">
        <f t="shared" si="33"/>
        <v>44845</v>
      </c>
      <c r="AZ84" s="1">
        <f t="shared" si="33"/>
        <v>44846</v>
      </c>
      <c r="BA84" s="1">
        <f t="shared" si="34"/>
        <v>44847</v>
      </c>
      <c r="BC84">
        <f>NETWORKDAYS(AX84,AX84,koszyki!$M$20:$M$89)</f>
        <v>1</v>
      </c>
      <c r="BD84">
        <f>NETWORKDAYS(AY84,AY84,koszyki!$M$20:$M$89)</f>
        <v>1</v>
      </c>
      <c r="BE84">
        <f>NETWORKDAYS(AZ84,AZ84,koszyki!$M$20:$M$89)</f>
        <v>1</v>
      </c>
      <c r="BF84">
        <f>NETWORKDAYS(BA84,BA84,koszyki!$M$20:$M$89)</f>
        <v>1</v>
      </c>
      <c r="BH84">
        <f t="shared" si="35"/>
        <v>1</v>
      </c>
      <c r="BI84">
        <f t="shared" si="36"/>
        <v>2</v>
      </c>
      <c r="BJ84">
        <f t="shared" si="37"/>
        <v>3</v>
      </c>
      <c r="BK84">
        <f t="shared" si="38"/>
        <v>4</v>
      </c>
      <c r="BM84">
        <f t="shared" si="39"/>
        <v>0</v>
      </c>
    </row>
    <row r="85" spans="1:65">
      <c r="A85" s="1">
        <v>44851</v>
      </c>
      <c r="B85" s="1">
        <v>44857</v>
      </c>
      <c r="C85">
        <f t="shared" si="23"/>
        <v>93</v>
      </c>
      <c r="D85" s="21">
        <f>'Kalkulator Depozytów'!M90</f>
        <v>0</v>
      </c>
      <c r="E85" s="21">
        <f>'Kalkulator Depozytów'!N90</f>
        <v>0</v>
      </c>
      <c r="F85" s="21">
        <f>'Kalkulator Depozytów'!O90</f>
        <v>0</v>
      </c>
      <c r="G85" s="21">
        <f>'Kalkulator Depozytów'!P90</f>
        <v>0</v>
      </c>
      <c r="H85" s="21">
        <f>'Kalkulator Depozytów'!Q90</f>
        <v>0</v>
      </c>
      <c r="I85" s="37" t="e">
        <f ca="1">ROUND(IF(OR(AND(K85&gt;0,L85="PEAK5"),AND(K85&gt;0,L85="BASE5")),O85,IF(K85&gt;0,IF(OR(L85="BASE"),AVERAGE(INDIRECT("krzywa!C"&amp;MATCH(A85-$A$2,krzywa!A:A,0)&amp;":C"&amp;MATCH(B85-$A$2,krzywa!A:A,0),TRUE)),IF(OR(L85="OFFPEAK"),AVERAGE(INDIRECT("krzywa!D"&amp;MATCH(A85-$A$2,krzywa!A:A,0)&amp;":D"&amp;MATCH(B85-$A$2,krzywa!A:A,0))))))),4)</f>
        <v>#N/A</v>
      </c>
      <c r="K85">
        <f t="shared" si="24"/>
        <v>44857</v>
      </c>
      <c r="L85" t="s">
        <v>57</v>
      </c>
      <c r="M85">
        <f>NETWORKDAYS(A85,B85,koszyki!$M$20:$M$874)</f>
        <v>5</v>
      </c>
      <c r="N85">
        <f>B85-A85+1- NETWORKDAYS(A85,B85,koszyki!$M$20:$M$874)</f>
        <v>2</v>
      </c>
      <c r="O85" s="36" t="e">
        <f ca="1">ROUND(IF((B85-A85+1)&gt;2,IF(C85=75,AVERAGE(INDIRECT("krzywa!B"&amp;MATCH(K85-6,krzywa!A:A,0)&amp;":B"&amp;MATCH(K85-2,krzywa!A:A,0))),AVERAGE(INDIRECT("krzywa!B"&amp;MATCH(A85-$A$2+BM85,krzywa!A:A,0)&amp;":B"&amp;MATCH(B85-$A$2-AU85,krzywa!A:A,0)))),INDIRECT("krzywa!B"&amp;MATCH(K85,krzywa!A:A,0))),4)</f>
        <v>#N/A</v>
      </c>
      <c r="P85">
        <f t="shared" si="25"/>
        <v>0</v>
      </c>
      <c r="Q85" s="49" t="e">
        <f ca="1">-C85*ABS(D85-F85)*H85*I85*'Kalkulator Depozytów'!$F$14+'kompensacja międzyproduktowa'!X85</f>
        <v>#N/A</v>
      </c>
      <c r="AF85" s="1">
        <f t="shared" si="26"/>
        <v>44857</v>
      </c>
      <c r="AG85" s="1">
        <f t="shared" si="22"/>
        <v>44856</v>
      </c>
      <c r="AH85" s="1">
        <f t="shared" si="22"/>
        <v>44855</v>
      </c>
      <c r="AI85" s="1">
        <f t="shared" si="22"/>
        <v>44854</v>
      </c>
      <c r="AK85">
        <f>NETWORKDAYS(AF85,AF85,koszyki!$M$20:$M$89)</f>
        <v>0</v>
      </c>
      <c r="AL85">
        <f>NETWORKDAYS(AG85,AG85,koszyki!$M$20:$M$89)</f>
        <v>0</v>
      </c>
      <c r="AM85">
        <f>NETWORKDAYS(AH85,AH85,koszyki!$M$20:$M$89)</f>
        <v>1</v>
      </c>
      <c r="AN85">
        <f>NETWORKDAYS(AI85,AI85,koszyki!$M$20:$M$89)</f>
        <v>1</v>
      </c>
      <c r="AP85">
        <f t="shared" si="27"/>
        <v>0</v>
      </c>
      <c r="AQ85">
        <f t="shared" si="28"/>
        <v>0</v>
      </c>
      <c r="AR85">
        <f t="shared" si="29"/>
        <v>1</v>
      </c>
      <c r="AS85">
        <f t="shared" si="30"/>
        <v>2</v>
      </c>
      <c r="AU85">
        <f t="shared" si="31"/>
        <v>2</v>
      </c>
      <c r="AX85" s="1">
        <f t="shared" si="32"/>
        <v>44851</v>
      </c>
      <c r="AY85" s="1">
        <f t="shared" si="33"/>
        <v>44852</v>
      </c>
      <c r="AZ85" s="1">
        <f t="shared" si="33"/>
        <v>44853</v>
      </c>
      <c r="BA85" s="1">
        <f t="shared" si="34"/>
        <v>44854</v>
      </c>
      <c r="BC85">
        <f>NETWORKDAYS(AX85,AX85,koszyki!$M$20:$M$89)</f>
        <v>1</v>
      </c>
      <c r="BD85">
        <f>NETWORKDAYS(AY85,AY85,koszyki!$M$20:$M$89)</f>
        <v>1</v>
      </c>
      <c r="BE85">
        <f>NETWORKDAYS(AZ85,AZ85,koszyki!$M$20:$M$89)</f>
        <v>1</v>
      </c>
      <c r="BF85">
        <f>NETWORKDAYS(BA85,BA85,koszyki!$M$20:$M$89)</f>
        <v>1</v>
      </c>
      <c r="BH85">
        <f t="shared" si="35"/>
        <v>1</v>
      </c>
      <c r="BI85">
        <f t="shared" si="36"/>
        <v>2</v>
      </c>
      <c r="BJ85">
        <f t="shared" si="37"/>
        <v>3</v>
      </c>
      <c r="BK85">
        <f t="shared" si="38"/>
        <v>4</v>
      </c>
      <c r="BM85">
        <f t="shared" si="39"/>
        <v>0</v>
      </c>
    </row>
    <row r="86" spans="1:65">
      <c r="A86" s="1">
        <v>44858</v>
      </c>
      <c r="B86" s="1">
        <v>44864</v>
      </c>
      <c r="C86">
        <f t="shared" si="23"/>
        <v>93</v>
      </c>
      <c r="D86" s="21">
        <f>'Kalkulator Depozytów'!M91</f>
        <v>0</v>
      </c>
      <c r="E86" s="21">
        <f>'Kalkulator Depozytów'!N91</f>
        <v>0</v>
      </c>
      <c r="F86" s="21">
        <f>'Kalkulator Depozytów'!O91</f>
        <v>0</v>
      </c>
      <c r="G86" s="21">
        <f>'Kalkulator Depozytów'!P91</f>
        <v>0</v>
      </c>
      <c r="H86" s="21">
        <f>'Kalkulator Depozytów'!Q91</f>
        <v>0</v>
      </c>
      <c r="I86" s="37" t="e">
        <f ca="1">ROUND(IF(OR(AND(K86&gt;0,L86="PEAK5"),AND(K86&gt;0,L86="BASE5")),O86,IF(K86&gt;0,IF(OR(L86="BASE"),AVERAGE(INDIRECT("krzywa!C"&amp;MATCH(A86-$A$2,krzywa!A:A,0)&amp;":C"&amp;MATCH(B86-$A$2,krzywa!A:A,0),TRUE)),IF(OR(L86="OFFPEAK"),AVERAGE(INDIRECT("krzywa!D"&amp;MATCH(A86-$A$2,krzywa!A:A,0)&amp;":D"&amp;MATCH(B86-$A$2,krzywa!A:A,0))))))),4)</f>
        <v>#N/A</v>
      </c>
      <c r="K86">
        <f t="shared" si="24"/>
        <v>44864</v>
      </c>
      <c r="L86" t="s">
        <v>57</v>
      </c>
      <c r="M86">
        <f>NETWORKDAYS(A86,B86,koszyki!$M$20:$M$874)</f>
        <v>5</v>
      </c>
      <c r="N86">
        <f>B86-A86+1- NETWORKDAYS(A86,B86,koszyki!$M$20:$M$874)</f>
        <v>2</v>
      </c>
      <c r="O86" s="36" t="e">
        <f ca="1">ROUND(IF((B86-A86+1)&gt;2,IF(C86=75,AVERAGE(INDIRECT("krzywa!B"&amp;MATCH(K86-6,krzywa!A:A,0)&amp;":B"&amp;MATCH(K86-2,krzywa!A:A,0))),AVERAGE(INDIRECT("krzywa!B"&amp;MATCH(A86-$A$2+BM86,krzywa!A:A,0)&amp;":B"&amp;MATCH(B86-$A$2-AU86,krzywa!A:A,0)))),INDIRECT("krzywa!B"&amp;MATCH(K86,krzywa!A:A,0))),4)</f>
        <v>#N/A</v>
      </c>
      <c r="P86">
        <f t="shared" si="25"/>
        <v>0</v>
      </c>
      <c r="Q86" s="49" t="e">
        <f ca="1">-C86*ABS(D86-F86)*H86*I86*'Kalkulator Depozytów'!$F$14+'kompensacja międzyproduktowa'!X86</f>
        <v>#N/A</v>
      </c>
      <c r="AF86" s="1">
        <f t="shared" si="26"/>
        <v>44864</v>
      </c>
      <c r="AG86" s="1">
        <f t="shared" si="22"/>
        <v>44863</v>
      </c>
      <c r="AH86" s="1">
        <f t="shared" si="22"/>
        <v>44862</v>
      </c>
      <c r="AI86" s="1">
        <f t="shared" si="22"/>
        <v>44861</v>
      </c>
      <c r="AK86">
        <f>NETWORKDAYS(AF86,AF86,koszyki!$M$20:$M$89)</f>
        <v>0</v>
      </c>
      <c r="AL86">
        <f>NETWORKDAYS(AG86,AG86,koszyki!$M$20:$M$89)</f>
        <v>0</v>
      </c>
      <c r="AM86">
        <f>NETWORKDAYS(AH86,AH86,koszyki!$M$20:$M$89)</f>
        <v>1</v>
      </c>
      <c r="AN86">
        <f>NETWORKDAYS(AI86,AI86,koszyki!$M$20:$M$89)</f>
        <v>1</v>
      </c>
      <c r="AP86">
        <f t="shared" si="27"/>
        <v>0</v>
      </c>
      <c r="AQ86">
        <f t="shared" si="28"/>
        <v>0</v>
      </c>
      <c r="AR86">
        <f t="shared" si="29"/>
        <v>1</v>
      </c>
      <c r="AS86">
        <f t="shared" si="30"/>
        <v>2</v>
      </c>
      <c r="AU86">
        <f t="shared" si="31"/>
        <v>2</v>
      </c>
      <c r="AX86" s="1">
        <f t="shared" si="32"/>
        <v>44858</v>
      </c>
      <c r="AY86" s="1">
        <f t="shared" si="33"/>
        <v>44859</v>
      </c>
      <c r="AZ86" s="1">
        <f t="shared" si="33"/>
        <v>44860</v>
      </c>
      <c r="BA86" s="1">
        <f t="shared" si="34"/>
        <v>44861</v>
      </c>
      <c r="BC86">
        <f>NETWORKDAYS(AX86,AX86,koszyki!$M$20:$M$89)</f>
        <v>1</v>
      </c>
      <c r="BD86">
        <f>NETWORKDAYS(AY86,AY86,koszyki!$M$20:$M$89)</f>
        <v>1</v>
      </c>
      <c r="BE86">
        <f>NETWORKDAYS(AZ86,AZ86,koszyki!$M$20:$M$89)</f>
        <v>1</v>
      </c>
      <c r="BF86">
        <f>NETWORKDAYS(BA86,BA86,koszyki!$M$20:$M$89)</f>
        <v>1</v>
      </c>
      <c r="BH86">
        <f t="shared" si="35"/>
        <v>1</v>
      </c>
      <c r="BI86">
        <f t="shared" si="36"/>
        <v>2</v>
      </c>
      <c r="BJ86">
        <f t="shared" si="37"/>
        <v>3</v>
      </c>
      <c r="BK86">
        <f t="shared" si="38"/>
        <v>4</v>
      </c>
      <c r="BM86">
        <f t="shared" si="39"/>
        <v>0</v>
      </c>
    </row>
    <row r="87" spans="1:65">
      <c r="A87" s="1">
        <v>44865</v>
      </c>
      <c r="B87" s="1">
        <v>44865</v>
      </c>
      <c r="C87">
        <f t="shared" si="23"/>
        <v>9</v>
      </c>
      <c r="D87" s="21">
        <f>'Kalkulator Depozytów'!M92</f>
        <v>0</v>
      </c>
      <c r="E87" s="21">
        <f>'Kalkulator Depozytów'!N92</f>
        <v>0</v>
      </c>
      <c r="F87" s="21">
        <f>'Kalkulator Depozytów'!O92</f>
        <v>0</v>
      </c>
      <c r="G87" s="21">
        <f>'Kalkulator Depozytów'!P92</f>
        <v>0</v>
      </c>
      <c r="H87" s="21">
        <f>'Kalkulator Depozytów'!Q92</f>
        <v>0</v>
      </c>
      <c r="I87" s="37" t="e">
        <f ca="1">ROUND(IF(OR(AND(K87&gt;0,L87="PEAK5"),AND(K87&gt;0,L87="BASE5")),O87,IF(K87&gt;0,IF(OR(L87="BASE"),AVERAGE(INDIRECT("krzywa!C"&amp;MATCH(A87-$A$2,krzywa!A:A,0)&amp;":C"&amp;MATCH(B87-$A$2,krzywa!A:A,0),TRUE)),IF(OR(L87="OFFPEAK"),AVERAGE(INDIRECT("krzywa!D"&amp;MATCH(A87-$A$2,krzywa!A:A,0)&amp;":D"&amp;MATCH(B87-$A$2,krzywa!A:A,0))))))),4)</f>
        <v>#N/A</v>
      </c>
      <c r="K87">
        <f t="shared" si="24"/>
        <v>44865</v>
      </c>
      <c r="L87" t="s">
        <v>57</v>
      </c>
      <c r="M87">
        <f>NETWORKDAYS(A87,B87,koszyki!$M$20:$M$874)</f>
        <v>1</v>
      </c>
      <c r="N87">
        <f>B87-A87+1- NETWORKDAYS(A87,B87,koszyki!$M$20:$M$874)</f>
        <v>0</v>
      </c>
      <c r="O87" s="36" t="e">
        <f ca="1">ROUND(IF((B87-A87+1)&gt;2,IF(C87=75,AVERAGE(INDIRECT("krzywa!B"&amp;MATCH(K87-6,krzywa!A:A,0)&amp;":B"&amp;MATCH(K87-2,krzywa!A:A,0))),AVERAGE(INDIRECT("krzywa!B"&amp;MATCH(A87-$A$2+BM87,krzywa!A:A,0)&amp;":B"&amp;MATCH(B87-$A$2-AU87,krzywa!A:A,0)))),INDIRECT("krzywa!B"&amp;MATCH(K87,krzywa!A:A,0))),4)</f>
        <v>#N/A</v>
      </c>
      <c r="P87">
        <f t="shared" ref="P87:P150" si="40">(C87*D87)*(H87-E87)-(C87*F87)*(H87-G87)</f>
        <v>0</v>
      </c>
      <c r="Q87" s="49" t="e">
        <f ca="1">-C87*ABS(D87-F87)*H87*I87*'Kalkulator Depozytów'!$F$14+'kompensacja międzyproduktowa'!X87</f>
        <v>#N/A</v>
      </c>
      <c r="AF87" s="1">
        <f t="shared" si="26"/>
        <v>44865</v>
      </c>
      <c r="AG87" s="1">
        <f t="shared" si="22"/>
        <v>44864</v>
      </c>
      <c r="AH87" s="1">
        <f t="shared" si="22"/>
        <v>44863</v>
      </c>
      <c r="AI87" s="1">
        <f t="shared" si="22"/>
        <v>44862</v>
      </c>
      <c r="AK87">
        <f>NETWORKDAYS(AF87,AF87,koszyki!$M$20:$M$89)</f>
        <v>1</v>
      </c>
      <c r="AL87">
        <f>NETWORKDAYS(AG87,AG87,koszyki!$M$20:$M$89)</f>
        <v>0</v>
      </c>
      <c r="AM87">
        <f>NETWORKDAYS(AH87,AH87,koszyki!$M$20:$M$89)</f>
        <v>0</v>
      </c>
      <c r="AN87">
        <f>NETWORKDAYS(AI87,AI87,koszyki!$M$20:$M$89)</f>
        <v>1</v>
      </c>
      <c r="AP87">
        <f t="shared" si="27"/>
        <v>1</v>
      </c>
      <c r="AQ87">
        <f t="shared" si="28"/>
        <v>1</v>
      </c>
      <c r="AR87">
        <f t="shared" si="29"/>
        <v>1</v>
      </c>
      <c r="AS87">
        <f t="shared" si="30"/>
        <v>2</v>
      </c>
      <c r="AU87">
        <f t="shared" si="31"/>
        <v>0</v>
      </c>
      <c r="AX87" s="1">
        <f t="shared" si="32"/>
        <v>44865</v>
      </c>
      <c r="AY87" s="1">
        <f t="shared" si="33"/>
        <v>44866</v>
      </c>
      <c r="AZ87" s="1">
        <f t="shared" si="33"/>
        <v>44867</v>
      </c>
      <c r="BA87" s="1">
        <f t="shared" si="34"/>
        <v>44868</v>
      </c>
      <c r="BC87">
        <f>NETWORKDAYS(AX87,AX87,koszyki!$M$20:$M$89)</f>
        <v>1</v>
      </c>
      <c r="BD87">
        <f>NETWORKDAYS(AY87,AY87,koszyki!$M$20:$M$89)</f>
        <v>1</v>
      </c>
      <c r="BE87">
        <f>NETWORKDAYS(AZ87,AZ87,koszyki!$M$20:$M$89)</f>
        <v>1</v>
      </c>
      <c r="BF87">
        <f>NETWORKDAYS(BA87,BA87,koszyki!$M$20:$M$89)</f>
        <v>1</v>
      </c>
      <c r="BH87">
        <f t="shared" si="35"/>
        <v>1</v>
      </c>
      <c r="BI87">
        <f t="shared" si="36"/>
        <v>2</v>
      </c>
      <c r="BJ87">
        <f t="shared" si="37"/>
        <v>3</v>
      </c>
      <c r="BK87">
        <f t="shared" si="38"/>
        <v>4</v>
      </c>
      <c r="BM87">
        <f t="shared" si="39"/>
        <v>0</v>
      </c>
    </row>
    <row r="88" spans="1:65">
      <c r="A88" s="1">
        <v>44866</v>
      </c>
      <c r="B88" s="1">
        <v>44871</v>
      </c>
      <c r="C88">
        <f t="shared" si="23"/>
        <v>99</v>
      </c>
      <c r="D88" s="21">
        <f>'Kalkulator Depozytów'!M93</f>
        <v>0</v>
      </c>
      <c r="E88" s="21">
        <f>'Kalkulator Depozytów'!N93</f>
        <v>0</v>
      </c>
      <c r="F88" s="21">
        <f>'Kalkulator Depozytów'!O93</f>
        <v>0</v>
      </c>
      <c r="G88" s="21">
        <f>'Kalkulator Depozytów'!P93</f>
        <v>0</v>
      </c>
      <c r="H88" s="21">
        <f>'Kalkulator Depozytów'!Q93</f>
        <v>0</v>
      </c>
      <c r="I88" s="37" t="e">
        <f ca="1">ROUND(IF(OR(AND(K88&gt;0,L88="PEAK5"),AND(K88&gt;0,L88="BASE5")),O88,IF(K88&gt;0,IF(OR(L88="BASE"),AVERAGE(INDIRECT("krzywa!C"&amp;MATCH(A88-$A$2,krzywa!A:A,0)&amp;":C"&amp;MATCH(B88-$A$2,krzywa!A:A,0),TRUE)),IF(OR(L88="OFFPEAK"),AVERAGE(INDIRECT("krzywa!D"&amp;MATCH(A88-$A$2,krzywa!A:A,0)&amp;":D"&amp;MATCH(B88-$A$2,krzywa!A:A,0))))))),4)</f>
        <v>#N/A</v>
      </c>
      <c r="K88">
        <f t="shared" si="24"/>
        <v>44871</v>
      </c>
      <c r="L88" t="s">
        <v>57</v>
      </c>
      <c r="M88">
        <f>NETWORKDAYS(A88,B88,koszyki!$M$20:$M$874)</f>
        <v>3</v>
      </c>
      <c r="N88">
        <f>B88-A88+1- NETWORKDAYS(A88,B88,koszyki!$M$20:$M$874)</f>
        <v>3</v>
      </c>
      <c r="O88" s="36" t="e">
        <f ca="1">ROUND(IF((B88-A88+1)&gt;2,IF(C88=75,AVERAGE(INDIRECT("krzywa!B"&amp;MATCH(K88-6,krzywa!A:A,0)&amp;":B"&amp;MATCH(K88-2,krzywa!A:A,0))),AVERAGE(INDIRECT("krzywa!B"&amp;MATCH(A88-$A$2+BM88,krzywa!A:A,0)&amp;":B"&amp;MATCH(B88-$A$2-AU88,krzywa!A:A,0)))),INDIRECT("krzywa!B"&amp;MATCH(K88,krzywa!A:A,0))),4)</f>
        <v>#N/A</v>
      </c>
      <c r="P88">
        <f t="shared" si="40"/>
        <v>0</v>
      </c>
      <c r="Q88" s="49" t="e">
        <f ca="1">-C88*ABS(D88-F88)*H88*I88*'Kalkulator Depozytów'!$F$14+'kompensacja międzyproduktowa'!X88</f>
        <v>#N/A</v>
      </c>
      <c r="AF88" s="1">
        <f t="shared" si="26"/>
        <v>44871</v>
      </c>
      <c r="AG88" s="1">
        <f t="shared" ref="AG88:AI88" si="41">AF88-1</f>
        <v>44870</v>
      </c>
      <c r="AH88" s="1">
        <f t="shared" si="41"/>
        <v>44869</v>
      </c>
      <c r="AI88" s="1">
        <f t="shared" si="41"/>
        <v>44868</v>
      </c>
      <c r="AK88">
        <f>NETWORKDAYS(AF88,AF88,koszyki!$M$20:$M$89)</f>
        <v>0</v>
      </c>
      <c r="AL88">
        <f>NETWORKDAYS(AG88,AG88,koszyki!$M$20:$M$89)</f>
        <v>0</v>
      </c>
      <c r="AM88">
        <f>NETWORKDAYS(AH88,AH88,koszyki!$M$20:$M$89)</f>
        <v>1</v>
      </c>
      <c r="AN88">
        <f>NETWORKDAYS(AI88,AI88,koszyki!$M$20:$M$89)</f>
        <v>1</v>
      </c>
      <c r="AP88">
        <f t="shared" si="27"/>
        <v>0</v>
      </c>
      <c r="AQ88">
        <f t="shared" si="28"/>
        <v>0</v>
      </c>
      <c r="AR88">
        <f t="shared" si="29"/>
        <v>1</v>
      </c>
      <c r="AS88">
        <f t="shared" si="30"/>
        <v>2</v>
      </c>
      <c r="AU88">
        <f t="shared" si="31"/>
        <v>2</v>
      </c>
      <c r="AX88" s="1">
        <f t="shared" si="32"/>
        <v>44866</v>
      </c>
      <c r="AY88" s="1">
        <f t="shared" si="33"/>
        <v>44867</v>
      </c>
      <c r="AZ88" s="1">
        <f t="shared" si="33"/>
        <v>44868</v>
      </c>
      <c r="BA88" s="1">
        <f t="shared" si="34"/>
        <v>44869</v>
      </c>
      <c r="BC88">
        <f>NETWORKDAYS(AX88,AX88,koszyki!$M$20:$M$89)</f>
        <v>1</v>
      </c>
      <c r="BD88">
        <f>NETWORKDAYS(AY88,AY88,koszyki!$M$20:$M$89)</f>
        <v>1</v>
      </c>
      <c r="BE88">
        <f>NETWORKDAYS(AZ88,AZ88,koszyki!$M$20:$M$89)</f>
        <v>1</v>
      </c>
      <c r="BF88">
        <f>NETWORKDAYS(BA88,BA88,koszyki!$M$20:$M$89)</f>
        <v>1</v>
      </c>
      <c r="BH88">
        <f t="shared" si="35"/>
        <v>1</v>
      </c>
      <c r="BI88">
        <f t="shared" si="36"/>
        <v>2</v>
      </c>
      <c r="BJ88">
        <f t="shared" si="37"/>
        <v>3</v>
      </c>
      <c r="BK88">
        <f t="shared" si="38"/>
        <v>4</v>
      </c>
      <c r="BM88">
        <f t="shared" si="39"/>
        <v>0</v>
      </c>
    </row>
    <row r="89" spans="1:65">
      <c r="A89" s="1">
        <v>44872</v>
      </c>
      <c r="B89" s="1">
        <v>44895</v>
      </c>
      <c r="C89">
        <f t="shared" si="23"/>
        <v>321</v>
      </c>
      <c r="D89" s="21">
        <f>'Kalkulator Depozytów'!M94</f>
        <v>0</v>
      </c>
      <c r="E89" s="21">
        <f>'Kalkulator Depozytów'!N94</f>
        <v>0</v>
      </c>
      <c r="F89" s="21">
        <f>'Kalkulator Depozytów'!O94</f>
        <v>0</v>
      </c>
      <c r="G89" s="21">
        <f>'Kalkulator Depozytów'!P94</f>
        <v>0</v>
      </c>
      <c r="H89" s="21">
        <f>'Kalkulator Depozytów'!Q94</f>
        <v>0</v>
      </c>
      <c r="I89" s="37" t="e">
        <f ca="1">ROUND(IF(OR(AND(K89&gt;0,L89="PEAK5"),AND(K89&gt;0,L89="BASE5")),O89,IF(K89&gt;0,IF(OR(L89="BASE"),AVERAGE(INDIRECT("krzywa!C"&amp;MATCH(A89-$A$2,krzywa!A:A,0)&amp;":C"&amp;MATCH(B89-$A$2,krzywa!A:A,0),TRUE)),IF(OR(L89="OFFPEAK"),AVERAGE(INDIRECT("krzywa!D"&amp;MATCH(A89-$A$2,krzywa!A:A,0)&amp;":D"&amp;MATCH(B89-$A$2,krzywa!A:A,0))))))),4)</f>
        <v>#N/A</v>
      </c>
      <c r="K89">
        <f t="shared" si="24"/>
        <v>44895</v>
      </c>
      <c r="L89" t="s">
        <v>57</v>
      </c>
      <c r="M89">
        <f>NETWORKDAYS(A89,B89,koszyki!$M$20:$M$874)</f>
        <v>17</v>
      </c>
      <c r="N89">
        <f>B89-A89+1- NETWORKDAYS(A89,B89,koszyki!$M$20:$M$874)</f>
        <v>7</v>
      </c>
      <c r="O89" s="36" t="e">
        <f ca="1">ROUND(IF((B89-A89+1)&gt;2,IF(C89=75,AVERAGE(INDIRECT("krzywa!B"&amp;MATCH(K89-6,krzywa!A:A,0)&amp;":B"&amp;MATCH(K89-2,krzywa!A:A,0))),AVERAGE(INDIRECT("krzywa!B"&amp;MATCH(A89-$A$2+BM89,krzywa!A:A,0)&amp;":B"&amp;MATCH(B89-$A$2-AU89,krzywa!A:A,0)))),INDIRECT("krzywa!B"&amp;MATCH(K89,krzywa!A:A,0))),4)</f>
        <v>#N/A</v>
      </c>
      <c r="P89">
        <f t="shared" si="40"/>
        <v>0</v>
      </c>
      <c r="Q89" s="49" t="e">
        <f ca="1">-C89*ABS(D89-F89)*H89*I89*'Kalkulator Depozytów'!$F$14+'kompensacja międzyproduktowa'!X89</f>
        <v>#N/A</v>
      </c>
    </row>
    <row r="90" spans="1:65">
      <c r="A90" s="1">
        <v>44896</v>
      </c>
      <c r="B90" s="1">
        <v>44926</v>
      </c>
      <c r="C90">
        <f t="shared" si="23"/>
        <v>429</v>
      </c>
      <c r="D90" s="21">
        <f>'Kalkulator Depozytów'!M95</f>
        <v>0</v>
      </c>
      <c r="E90" s="21">
        <f>'Kalkulator Depozytów'!N95</f>
        <v>0</v>
      </c>
      <c r="F90" s="21">
        <f>'Kalkulator Depozytów'!O95</f>
        <v>0</v>
      </c>
      <c r="G90" s="21">
        <f>'Kalkulator Depozytów'!P95</f>
        <v>0</v>
      </c>
      <c r="H90" s="21">
        <f>'Kalkulator Depozytów'!Q95</f>
        <v>0</v>
      </c>
      <c r="I90" s="37" t="e">
        <f ca="1">ROUND(IF(OR(AND(K90&gt;0,L90="PEAK5"),AND(K90&gt;0,L90="BASE5")),O90,IF(K90&gt;0,IF(OR(L90="BASE"),AVERAGE(INDIRECT("krzywa!C"&amp;MATCH(A90-$A$2,krzywa!A:A,0)&amp;":C"&amp;MATCH(B90-$A$2,krzywa!A:A,0),TRUE)),IF(OR(L90="OFFPEAK"),AVERAGE(INDIRECT("krzywa!D"&amp;MATCH(A90-$A$2,krzywa!A:A,0)&amp;":D"&amp;MATCH(B90-$A$2,krzywa!A:A,0))))))),4)</f>
        <v>#N/A</v>
      </c>
      <c r="K90">
        <f t="shared" si="24"/>
        <v>44926</v>
      </c>
      <c r="L90" t="s">
        <v>57</v>
      </c>
      <c r="M90">
        <f>NETWORKDAYS(A90,B90,koszyki!$M$20:$M$874)</f>
        <v>21</v>
      </c>
      <c r="N90">
        <f>B90-A90+1- NETWORKDAYS(A90,B90,koszyki!$M$20:$M$874)</f>
        <v>10</v>
      </c>
      <c r="O90" s="36" t="e">
        <f ca="1">ROUND(IF((B90-A90+1)&gt;2,IF(C90=75,AVERAGE(INDIRECT("krzywa!B"&amp;MATCH(K90-6,krzywa!A:A,0)&amp;":B"&amp;MATCH(K90-2,krzywa!A:A,0))),AVERAGE(INDIRECT("krzywa!B"&amp;MATCH(A90-$A$2+BM90,krzywa!A:A,0)&amp;":B"&amp;MATCH(B90-$A$2-AU90,krzywa!A:A,0)))),INDIRECT("krzywa!B"&amp;MATCH(K90,krzywa!A:A,0))),4)</f>
        <v>#N/A</v>
      </c>
      <c r="P90">
        <f t="shared" si="40"/>
        <v>0</v>
      </c>
      <c r="Q90" s="49" t="e">
        <f ca="1">-C90*ABS(D90-F90)*H90*I90*'Kalkulator Depozytów'!$F$14+'kompensacja międzyproduktowa'!X90</f>
        <v>#N/A</v>
      </c>
    </row>
    <row r="91" spans="1:65">
      <c r="A91" s="1">
        <v>44927</v>
      </c>
      <c r="B91" s="1">
        <v>44957</v>
      </c>
      <c r="C91">
        <f t="shared" si="23"/>
        <v>429</v>
      </c>
      <c r="D91" s="21">
        <f>'Kalkulator Depozytów'!M96</f>
        <v>0</v>
      </c>
      <c r="E91" s="21">
        <f>'Kalkulator Depozytów'!N96</f>
        <v>0</v>
      </c>
      <c r="F91" s="21">
        <f>'Kalkulator Depozytów'!O96</f>
        <v>0</v>
      </c>
      <c r="G91" s="21">
        <f>'Kalkulator Depozytów'!P96</f>
        <v>0</v>
      </c>
      <c r="H91" s="21">
        <f>'Kalkulator Depozytów'!Q96</f>
        <v>0</v>
      </c>
      <c r="I91" s="37" t="e">
        <f ca="1">ROUND(IF(OR(AND(K91&gt;0,L91="PEAK5"),AND(K91&gt;0,L91="BASE5")),O91,IF(K91&gt;0,IF(OR(L91="BASE"),AVERAGE(INDIRECT("krzywa!C"&amp;MATCH(A91-$A$2,krzywa!A:A,0)&amp;":C"&amp;MATCH(B91-$A$2,krzywa!A:A,0),TRUE)),IF(OR(L91="OFFPEAK"),AVERAGE(INDIRECT("krzywa!D"&amp;MATCH(A91-$A$2,krzywa!A:A,0)&amp;":D"&amp;MATCH(B91-$A$2,krzywa!A:A,0))))))),4)</f>
        <v>#N/A</v>
      </c>
      <c r="K91">
        <f t="shared" si="24"/>
        <v>44957</v>
      </c>
      <c r="L91" t="s">
        <v>57</v>
      </c>
      <c r="M91">
        <f>NETWORKDAYS(A91,B91,koszyki!$M$20:$M$874)</f>
        <v>21</v>
      </c>
      <c r="N91">
        <f>B91-A91+1- NETWORKDAYS(A91,B91,koszyki!$M$20:$M$874)</f>
        <v>10</v>
      </c>
      <c r="O91" s="36" t="e">
        <f ca="1">ROUND(IF((B91-A91+1)&gt;2,IF(C91=75,AVERAGE(INDIRECT("krzywa!B"&amp;MATCH(K91-6,krzywa!A:A,0)&amp;":B"&amp;MATCH(K91-2,krzywa!A:A,0))),AVERAGE(INDIRECT("krzywa!B"&amp;MATCH(A91-$A$2+BM91,krzywa!A:A,0)&amp;":B"&amp;MATCH(B91-$A$2-AU91,krzywa!A:A,0)))),INDIRECT("krzywa!B"&amp;MATCH(K91,krzywa!A:A,0))),4)</f>
        <v>#N/A</v>
      </c>
      <c r="P91">
        <f t="shared" si="40"/>
        <v>0</v>
      </c>
      <c r="Q91" s="49" t="e">
        <f ca="1">-C91*ABS(D91-F91)*H91*I91*'Kalkulator Depozytów'!$F$14+'kompensacja międzyproduktowa'!X91</f>
        <v>#N/A</v>
      </c>
    </row>
    <row r="92" spans="1:65">
      <c r="A92" s="1">
        <v>44958</v>
      </c>
      <c r="B92" s="1">
        <v>44985</v>
      </c>
      <c r="C92">
        <f t="shared" si="23"/>
        <v>372</v>
      </c>
      <c r="D92" s="21">
        <f>'Kalkulator Depozytów'!M97</f>
        <v>0</v>
      </c>
      <c r="E92" s="21">
        <f>'Kalkulator Depozytów'!N97</f>
        <v>0</v>
      </c>
      <c r="F92" s="21">
        <f>'Kalkulator Depozytów'!O97</f>
        <v>0</v>
      </c>
      <c r="G92" s="21">
        <f>'Kalkulator Depozytów'!P97</f>
        <v>0</v>
      </c>
      <c r="H92" s="21">
        <f>'Kalkulator Depozytów'!Q97</f>
        <v>0</v>
      </c>
      <c r="I92" s="37" t="e">
        <f ca="1">ROUND(IF(OR(AND(K92&gt;0,L92="PEAK5"),AND(K92&gt;0,L92="BASE5")),O92,IF(K92&gt;0,IF(OR(L92="BASE"),AVERAGE(INDIRECT("krzywa!C"&amp;MATCH(A92-$A$2,krzywa!A:A,0)&amp;":C"&amp;MATCH(B92-$A$2,krzywa!A:A,0),TRUE)),IF(OR(L92="OFFPEAK"),AVERAGE(INDIRECT("krzywa!D"&amp;MATCH(A92-$A$2,krzywa!A:A,0)&amp;":D"&amp;MATCH(B92-$A$2,krzywa!A:A,0))))))),4)</f>
        <v>#N/A</v>
      </c>
      <c r="K92">
        <f t="shared" si="24"/>
        <v>44985</v>
      </c>
      <c r="L92" t="s">
        <v>57</v>
      </c>
      <c r="M92">
        <f>NETWORKDAYS(A92,B92,koszyki!$M$20:$M$874)</f>
        <v>20</v>
      </c>
      <c r="N92">
        <f>B92-A92+1- NETWORKDAYS(A92,B92,koszyki!$M$20:$M$874)</f>
        <v>8</v>
      </c>
      <c r="O92" s="36" t="e">
        <f ca="1">ROUND(IF((B92-A92+1)&gt;2,IF(C92=75,AVERAGE(INDIRECT("krzywa!B"&amp;MATCH(K92-6,krzywa!A:A,0)&amp;":B"&amp;MATCH(K92-2,krzywa!A:A,0))),AVERAGE(INDIRECT("krzywa!B"&amp;MATCH(A92-$A$2+BM92,krzywa!A:A,0)&amp;":B"&amp;MATCH(B92-$A$2-AU92,krzywa!A:A,0)))),INDIRECT("krzywa!B"&amp;MATCH(K92,krzywa!A:A,0))),4)</f>
        <v>#N/A</v>
      </c>
      <c r="P92">
        <f t="shared" si="40"/>
        <v>0</v>
      </c>
      <c r="Q92" s="49" t="e">
        <f ca="1">-C92*ABS(D92-F92)*H92*I92*'Kalkulator Depozytów'!$F$14+'kompensacja międzyproduktowa'!X92</f>
        <v>#N/A</v>
      </c>
    </row>
    <row r="93" spans="1:65">
      <c r="A93" s="1">
        <v>44986</v>
      </c>
      <c r="B93" s="1">
        <v>45016</v>
      </c>
      <c r="C93">
        <f t="shared" si="23"/>
        <v>399</v>
      </c>
      <c r="D93" s="21">
        <f>'Kalkulator Depozytów'!M98</f>
        <v>0</v>
      </c>
      <c r="E93" s="21">
        <f>'Kalkulator Depozytów'!N98</f>
        <v>0</v>
      </c>
      <c r="F93" s="21">
        <f>'Kalkulator Depozytów'!O98</f>
        <v>0</v>
      </c>
      <c r="G93" s="21">
        <f>'Kalkulator Depozytów'!P98</f>
        <v>0</v>
      </c>
      <c r="H93" s="21">
        <f>'Kalkulator Depozytów'!Q98</f>
        <v>0</v>
      </c>
      <c r="I93" s="37" t="e">
        <f ca="1">ROUND(IF(OR(AND(K93&gt;0,L93="PEAK5"),AND(K93&gt;0,L93="BASE5")),O93,IF(K93&gt;0,IF(OR(L93="BASE"),AVERAGE(INDIRECT("krzywa!C"&amp;MATCH(A93-$A$2,krzywa!A:A,0)&amp;":C"&amp;MATCH(B93-$A$2,krzywa!A:A,0),TRUE)),IF(OR(L93="OFFPEAK"),AVERAGE(INDIRECT("krzywa!D"&amp;MATCH(A93-$A$2,krzywa!A:A,0)&amp;":D"&amp;MATCH(B93-$A$2,krzywa!A:A,0))))))),4)</f>
        <v>#N/A</v>
      </c>
      <c r="K93">
        <f t="shared" si="24"/>
        <v>45016</v>
      </c>
      <c r="L93" t="s">
        <v>57</v>
      </c>
      <c r="M93">
        <f>NETWORKDAYS(A93,B93,koszyki!$M$20:$M$874)</f>
        <v>23</v>
      </c>
      <c r="N93">
        <f>B93-A93+1- NETWORKDAYS(A93,B93,koszyki!$M$20:$M$874)</f>
        <v>8</v>
      </c>
      <c r="O93" s="36" t="e">
        <f ca="1">ROUND(IF((B93-A93+1)&gt;2,IF(C93=75,AVERAGE(INDIRECT("krzywa!B"&amp;MATCH(K93-6,krzywa!A:A,0)&amp;":B"&amp;MATCH(K93-2,krzywa!A:A,0))),AVERAGE(INDIRECT("krzywa!B"&amp;MATCH(A93-$A$2+BM93,krzywa!A:A,0)&amp;":B"&amp;MATCH(B93-$A$2-AU93,krzywa!A:A,0)))),INDIRECT("krzywa!B"&amp;MATCH(K93,krzywa!A:A,0))),4)</f>
        <v>#N/A</v>
      </c>
      <c r="P93">
        <f t="shared" si="40"/>
        <v>0</v>
      </c>
      <c r="Q93" s="49" t="e">
        <f ca="1">-C93*ABS(D93-F93)*H93*I93*'Kalkulator Depozytów'!$F$14+'kompensacja międzyproduktowa'!X93</f>
        <v>#N/A</v>
      </c>
    </row>
    <row r="94" spans="1:65">
      <c r="A94" s="1">
        <v>45017</v>
      </c>
      <c r="B94" s="1">
        <v>45107</v>
      </c>
      <c r="C94">
        <f t="shared" si="23"/>
        <v>1269</v>
      </c>
      <c r="D94" s="21">
        <f>'Kalkulator Depozytów'!M99</f>
        <v>0</v>
      </c>
      <c r="E94" s="21">
        <f>'Kalkulator Depozytów'!N99</f>
        <v>0</v>
      </c>
      <c r="F94" s="21">
        <f>'Kalkulator Depozytów'!O99</f>
        <v>0</v>
      </c>
      <c r="G94" s="21">
        <f>'Kalkulator Depozytów'!P99</f>
        <v>0</v>
      </c>
      <c r="H94" s="21">
        <f>'Kalkulator Depozytów'!Q99</f>
        <v>0</v>
      </c>
      <c r="I94" s="37" t="e">
        <f ca="1">ROUND(IF(OR(AND(K94&gt;0,L94="PEAK5"),AND(K94&gt;0,L94="BASE5")),O94,IF(K94&gt;0,IF(OR(L94="BASE"),AVERAGE(INDIRECT("krzywa!C"&amp;MATCH(A94-$A$2,krzywa!A:A,0)&amp;":C"&amp;MATCH(B94-$A$2,krzywa!A:A,0),TRUE)),IF(OR(L94="OFFPEAK"),AVERAGE(INDIRECT("krzywa!D"&amp;MATCH(A94-$A$2,krzywa!A:A,0)&amp;":D"&amp;MATCH(B94-$A$2,krzywa!A:A,0))))))),4)</f>
        <v>#N/A</v>
      </c>
      <c r="K94">
        <f t="shared" si="24"/>
        <v>45107</v>
      </c>
      <c r="L94" t="s">
        <v>57</v>
      </c>
      <c r="M94">
        <f>NETWORKDAYS(A94,B94,koszyki!$M$20:$M$874)</f>
        <v>61</v>
      </c>
      <c r="N94">
        <f>B94-A94+1- NETWORKDAYS(A94,B94,koszyki!$M$20:$M$874)</f>
        <v>30</v>
      </c>
      <c r="O94" s="36" t="e">
        <f ca="1">ROUND(IF((B94-A94+1)&gt;2,IF(C94=75,AVERAGE(INDIRECT("krzywa!B"&amp;MATCH(K94-6,krzywa!A:A,0)&amp;":B"&amp;MATCH(K94-2,krzywa!A:A,0))),AVERAGE(INDIRECT("krzywa!B"&amp;MATCH(A94-$A$2+BM94,krzywa!A:A,0)&amp;":B"&amp;MATCH(B94-$A$2-AU94,krzywa!A:A,0)))),INDIRECT("krzywa!B"&amp;MATCH(K94,krzywa!A:A,0))),4)</f>
        <v>#N/A</v>
      </c>
      <c r="P94">
        <f t="shared" si="40"/>
        <v>0</v>
      </c>
      <c r="Q94" s="49" t="e">
        <f ca="1">-C94*ABS(D94-F94)*H94*I94*'Kalkulator Depozytów'!$F$14+'kompensacja międzyproduktowa'!X94</f>
        <v>#N/A</v>
      </c>
    </row>
    <row r="95" spans="1:65">
      <c r="A95" s="1">
        <v>45108</v>
      </c>
      <c r="B95" s="1">
        <v>45199</v>
      </c>
      <c r="C95">
        <f t="shared" si="23"/>
        <v>1248</v>
      </c>
      <c r="D95" s="21">
        <f>'Kalkulator Depozytów'!M100</f>
        <v>0</v>
      </c>
      <c r="E95" s="21">
        <f>'Kalkulator Depozytów'!N100</f>
        <v>0</v>
      </c>
      <c r="F95" s="21">
        <f>'Kalkulator Depozytów'!O100</f>
        <v>0</v>
      </c>
      <c r="G95" s="21">
        <f>'Kalkulator Depozytów'!P100</f>
        <v>0</v>
      </c>
      <c r="H95" s="21">
        <f>'Kalkulator Depozytów'!Q100</f>
        <v>0</v>
      </c>
      <c r="I95" s="37" t="e">
        <f ca="1">ROUND(IF(OR(AND(K95&gt;0,L95="PEAK5"),AND(K95&gt;0,L95="BASE5")),O95,IF(K95&gt;0,IF(OR(L95="BASE"),AVERAGE(INDIRECT("krzywa!C"&amp;MATCH(A95-$A$2,krzywa!A:A,0)&amp;":C"&amp;MATCH(B95-$A$2,krzywa!A:A,0),TRUE)),IF(OR(L95="OFFPEAK"),AVERAGE(INDIRECT("krzywa!D"&amp;MATCH(A95-$A$2,krzywa!A:A,0)&amp;":D"&amp;MATCH(B95-$A$2,krzywa!A:A,0))))))),4)</f>
        <v>#N/A</v>
      </c>
      <c r="K95">
        <f t="shared" si="24"/>
        <v>45199</v>
      </c>
      <c r="L95" t="s">
        <v>57</v>
      </c>
      <c r="M95">
        <f>NETWORKDAYS(A95,B95,koszyki!$M$20:$M$874)</f>
        <v>64</v>
      </c>
      <c r="N95">
        <f>B95-A95+1- NETWORKDAYS(A95,B95,koszyki!$M$20:$M$874)</f>
        <v>28</v>
      </c>
      <c r="O95" s="36" t="e">
        <f ca="1">ROUND(IF((B95-A95+1)&gt;2,IF(C95=75,AVERAGE(INDIRECT("krzywa!B"&amp;MATCH(K95-6,krzywa!A:A,0)&amp;":B"&amp;MATCH(K95-2,krzywa!A:A,0))),AVERAGE(INDIRECT("krzywa!B"&amp;MATCH(A95-$A$2+BM95,krzywa!A:A,0)&amp;":B"&amp;MATCH(B95-$A$2-AU95,krzywa!A:A,0)))),INDIRECT("krzywa!B"&amp;MATCH(K95,krzywa!A:A,0))),4)</f>
        <v>#N/A</v>
      </c>
      <c r="P95">
        <f t="shared" si="40"/>
        <v>0</v>
      </c>
      <c r="Q95" s="49" t="e">
        <f ca="1">-C95*ABS(D95-F95)*H95*I95*'Kalkulator Depozytów'!$F$14+'kompensacja międzyproduktowa'!X95</f>
        <v>#N/A</v>
      </c>
    </row>
    <row r="96" spans="1:65">
      <c r="A96" s="1">
        <v>45200</v>
      </c>
      <c r="B96" s="1">
        <v>45291</v>
      </c>
      <c r="C96">
        <f t="shared" si="23"/>
        <v>1278</v>
      </c>
      <c r="D96" s="21">
        <f>'Kalkulator Depozytów'!M101</f>
        <v>0</v>
      </c>
      <c r="E96" s="21">
        <f>'Kalkulator Depozytów'!N101</f>
        <v>0</v>
      </c>
      <c r="F96" s="21">
        <f>'Kalkulator Depozytów'!O101</f>
        <v>0</v>
      </c>
      <c r="G96" s="21">
        <f>'Kalkulator Depozytów'!P101</f>
        <v>0</v>
      </c>
      <c r="H96" s="21">
        <f>'Kalkulator Depozytów'!Q101</f>
        <v>0</v>
      </c>
      <c r="I96" s="37" t="e">
        <f ca="1">ROUND(IF(OR(AND(K96&gt;0,L96="PEAK5"),AND(K96&gt;0,L96="BASE5")),O96,IF(K96&gt;0,IF(OR(L96="BASE"),AVERAGE(INDIRECT("krzywa!C"&amp;MATCH(A96-$A$2,krzywa!A:A,0)&amp;":C"&amp;MATCH(B96-$A$2,krzywa!A:A,0),TRUE)),IF(OR(L96="OFFPEAK"),AVERAGE(INDIRECT("krzywa!D"&amp;MATCH(A96-$A$2,krzywa!A:A,0)&amp;":D"&amp;MATCH(B96-$A$2,krzywa!A:A,0))))))),4)</f>
        <v>#N/A</v>
      </c>
      <c r="K96">
        <f t="shared" si="24"/>
        <v>45291</v>
      </c>
      <c r="L96" t="s">
        <v>57</v>
      </c>
      <c r="M96">
        <f>NETWORKDAYS(A96,B96,koszyki!$M$20:$M$874)</f>
        <v>62</v>
      </c>
      <c r="N96">
        <f>B96-A96+1- NETWORKDAYS(A96,B96,koszyki!$M$20:$M$874)</f>
        <v>30</v>
      </c>
      <c r="O96" s="36" t="e">
        <f ca="1">ROUND(IF((B96-A96+1)&gt;2,IF(C96=75,AVERAGE(INDIRECT("krzywa!B"&amp;MATCH(K96-6,krzywa!A:A,0)&amp;":B"&amp;MATCH(K96-2,krzywa!A:A,0))),AVERAGE(INDIRECT("krzywa!B"&amp;MATCH(A96-$A$2+BM96,krzywa!A:A,0)&amp;":B"&amp;MATCH(B96-$A$2-AU96,krzywa!A:A,0)))),INDIRECT("krzywa!B"&amp;MATCH(K96,krzywa!A:A,0))),4)</f>
        <v>#N/A</v>
      </c>
      <c r="P96">
        <f t="shared" si="40"/>
        <v>0</v>
      </c>
      <c r="Q96" s="49" t="e">
        <f ca="1">-C96*ABS(D96-F96)*H96*I96*'Kalkulator Depozytów'!$F$14+'kompensacja międzyproduktowa'!X96</f>
        <v>#N/A</v>
      </c>
    </row>
    <row r="97" spans="1:17">
      <c r="A97" s="1">
        <v>45292</v>
      </c>
      <c r="B97" s="1">
        <v>45382</v>
      </c>
      <c r="C97">
        <f t="shared" si="23"/>
        <v>1209</v>
      </c>
      <c r="D97" s="21">
        <f>'Kalkulator Depozytów'!M102</f>
        <v>0</v>
      </c>
      <c r="E97" s="21">
        <f>'Kalkulator Depozytów'!N102</f>
        <v>0</v>
      </c>
      <c r="F97" s="21">
        <f>'Kalkulator Depozytów'!O102</f>
        <v>0</v>
      </c>
      <c r="G97" s="21">
        <f>'Kalkulator Depozytów'!P102</f>
        <v>0</v>
      </c>
      <c r="H97" s="21">
        <f>'Kalkulator Depozytów'!Q102</f>
        <v>0</v>
      </c>
      <c r="I97" s="37" t="e">
        <f ca="1">ROUND(IF(OR(AND(K97&gt;0,L97="PEAK5"),AND(K97&gt;0,L97="BASE5")),O97,IF(K97&gt;0,IF(OR(L97="BASE"),AVERAGE(INDIRECT("krzywa!C"&amp;MATCH(A97-$A$2,krzywa!A:A,0)&amp;":C"&amp;MATCH(B97-$A$2,krzywa!A:A,0),TRUE)),IF(OR(L97="OFFPEAK"),AVERAGE(INDIRECT("krzywa!D"&amp;MATCH(A97-$A$2,krzywa!A:A,0)&amp;":D"&amp;MATCH(B97-$A$2,krzywa!A:A,0))))))),4)</f>
        <v>#N/A</v>
      </c>
      <c r="K97">
        <f t="shared" si="24"/>
        <v>45382</v>
      </c>
      <c r="L97" t="s">
        <v>57</v>
      </c>
      <c r="M97">
        <f>NETWORKDAYS(A97,B97,koszyki!$M$20:$M$874)</f>
        <v>65</v>
      </c>
      <c r="N97">
        <f>B97-A97+1- NETWORKDAYS(A97,B97,koszyki!$M$20:$M$874)</f>
        <v>26</v>
      </c>
      <c r="O97" s="36" t="e">
        <f ca="1">ROUND(IF((B97-A97+1)&gt;2,IF(C97=75,AVERAGE(INDIRECT("krzywa!B"&amp;MATCH(K97-6,krzywa!A:A,0)&amp;":B"&amp;MATCH(K97-2,krzywa!A:A,0))),AVERAGE(INDIRECT("krzywa!B"&amp;MATCH(A97-$A$2+BM97,krzywa!A:A,0)&amp;":B"&amp;MATCH(B97-$A$2-AU97,krzywa!A:A,0)))),INDIRECT("krzywa!B"&amp;MATCH(K97,krzywa!A:A,0))),4)</f>
        <v>#N/A</v>
      </c>
      <c r="P97">
        <f t="shared" si="40"/>
        <v>0</v>
      </c>
      <c r="Q97" s="49" t="e">
        <f ca="1">-C97*ABS(D97-F97)*H97*I97*'Kalkulator Depozytów'!$F$14+'kompensacja międzyproduktowa'!X97</f>
        <v>#N/A</v>
      </c>
    </row>
    <row r="98" spans="1:17">
      <c r="A98" s="1">
        <v>45383</v>
      </c>
      <c r="B98" s="1">
        <v>45657</v>
      </c>
      <c r="C98">
        <f t="shared" si="23"/>
        <v>3645</v>
      </c>
      <c r="D98" s="21">
        <f>'Kalkulator Depozytów'!M103</f>
        <v>0</v>
      </c>
      <c r="E98" s="21">
        <f>'Kalkulator Depozytów'!N103</f>
        <v>0</v>
      </c>
      <c r="F98" s="21">
        <f>'Kalkulator Depozytów'!O103</f>
        <v>0</v>
      </c>
      <c r="G98" s="21">
        <f>'Kalkulator Depozytów'!P103</f>
        <v>0</v>
      </c>
      <c r="H98" s="21">
        <f>'Kalkulator Depozytów'!Q103</f>
        <v>0</v>
      </c>
      <c r="I98" s="37" t="e">
        <f ca="1">ROUND(IF(OR(AND(K98&gt;0,L98="PEAK5"),AND(K98&gt;0,L98="BASE5")),O98,IF(K98&gt;0,IF(OR(L98="BASE"),AVERAGE(INDIRECT("krzywa!C"&amp;MATCH(A98-$A$2,krzywa!A:A,0)&amp;":C"&amp;MATCH(B98-$A$2,krzywa!A:A,0),TRUE)),IF(OR(L98="OFFPEAK"),AVERAGE(INDIRECT("krzywa!D"&amp;MATCH(A98-$A$2,krzywa!A:A,0)&amp;":D"&amp;MATCH(B98-$A$2,krzywa!A:A,0))))))),4)</f>
        <v>#N/A</v>
      </c>
      <c r="K98">
        <f t="shared" si="24"/>
        <v>45657</v>
      </c>
      <c r="L98" t="s">
        <v>57</v>
      </c>
      <c r="M98">
        <f>NETWORKDAYS(A98,B98,koszyki!$M$20:$M$874)</f>
        <v>197</v>
      </c>
      <c r="N98">
        <f>B98-A98+1- NETWORKDAYS(A98,B98,koszyki!$M$20:$M$874)</f>
        <v>78</v>
      </c>
      <c r="O98" s="36" t="e">
        <f ca="1">ROUND(IF((B98-A98+1)&gt;2,IF(C98=75,AVERAGE(INDIRECT("krzywa!B"&amp;MATCH(K98-6,krzywa!A:A,0)&amp;":B"&amp;MATCH(K98-2,krzywa!A:A,0))),AVERAGE(INDIRECT("krzywa!B"&amp;MATCH(A98-$A$2+BM98,krzywa!A:A,0)&amp;":B"&amp;MATCH(B98-$A$2-AU98,krzywa!A:A,0)))),INDIRECT("krzywa!B"&amp;MATCH(K98,krzywa!A:A,0))),4)</f>
        <v>#N/A</v>
      </c>
      <c r="P98">
        <f t="shared" si="40"/>
        <v>0</v>
      </c>
      <c r="Q98" s="49" t="e">
        <f ca="1">-C98*ABS(D98-F98)*H98*I98*'Kalkulator Depozytów'!$F$14+'kompensacja międzyproduktowa'!X98</f>
        <v>#N/A</v>
      </c>
    </row>
    <row r="99" spans="1:17">
      <c r="A99" s="1">
        <v>45658</v>
      </c>
      <c r="B99" s="1">
        <v>46022</v>
      </c>
      <c r="C99">
        <f t="shared" si="23"/>
        <v>4845</v>
      </c>
      <c r="D99" s="21">
        <f>'Kalkulator Depozytów'!M104</f>
        <v>0</v>
      </c>
      <c r="E99" s="21">
        <f>'Kalkulator Depozytów'!N104</f>
        <v>0</v>
      </c>
      <c r="F99" s="21">
        <f>'Kalkulator Depozytów'!O104</f>
        <v>0</v>
      </c>
      <c r="G99" s="21">
        <f>'Kalkulator Depozytów'!P104</f>
        <v>0</v>
      </c>
      <c r="H99" s="21">
        <f>'Kalkulator Depozytów'!Q104</f>
        <v>0</v>
      </c>
      <c r="I99" s="37" t="e">
        <f ca="1">ROUND(IF(OR(AND(K99&gt;0,L99="PEAK5"),AND(K99&gt;0,L99="BASE5")),O99,IF(K99&gt;0,IF(OR(L99="BASE"),AVERAGE(INDIRECT("krzywa!C"&amp;MATCH(A99-$A$2,krzywa!A:A,0)&amp;":C"&amp;MATCH(B99-$A$2,krzywa!A:A,0),TRUE)),IF(OR(L99="OFFPEAK"),AVERAGE(INDIRECT("krzywa!D"&amp;MATCH(A99-$A$2,krzywa!A:A,0)&amp;":D"&amp;MATCH(B99-$A$2,krzywa!A:A,0))))))),4)</f>
        <v>#N/A</v>
      </c>
      <c r="K99">
        <f t="shared" si="24"/>
        <v>46022</v>
      </c>
      <c r="L99" t="s">
        <v>57</v>
      </c>
      <c r="M99">
        <f>NETWORKDAYS(A99,B99,koszyki!$M$20:$M$874)</f>
        <v>261</v>
      </c>
      <c r="N99">
        <f>B99-A99+1- NETWORKDAYS(A99,B99,koszyki!$M$20:$M$874)</f>
        <v>104</v>
      </c>
      <c r="O99" s="36" t="e">
        <f ca="1">ROUND(IF((B99-A99+1)&gt;2,IF(C99=75,AVERAGE(INDIRECT("krzywa!B"&amp;MATCH(K99-6,krzywa!A:A,0)&amp;":B"&amp;MATCH(K99-2,krzywa!A:A,0))),AVERAGE(INDIRECT("krzywa!B"&amp;MATCH(A99-$A$2+BM99,krzywa!A:A,0)&amp;":B"&amp;MATCH(B99-$A$2-AU99,krzywa!A:A,0)))),INDIRECT("krzywa!B"&amp;MATCH(K99,krzywa!A:A,0))),4)</f>
        <v>#N/A</v>
      </c>
      <c r="P99">
        <f t="shared" si="40"/>
        <v>0</v>
      </c>
      <c r="Q99" s="49" t="e">
        <f ca="1">-C99*ABS(D99-F99)*H99*I99*'Kalkulator Depozytów'!$F$14+'kompensacja międzyproduktowa'!X99</f>
        <v>#N/A</v>
      </c>
    </row>
    <row r="100" spans="1:17">
      <c r="A100" s="1">
        <v>46023</v>
      </c>
      <c r="B100" s="1">
        <v>46387</v>
      </c>
      <c r="C100">
        <f t="shared" si="23"/>
        <v>4845</v>
      </c>
      <c r="D100" s="21">
        <f>'Kalkulator Depozytów'!M105</f>
        <v>0</v>
      </c>
      <c r="E100" s="21">
        <f>'Kalkulator Depozytów'!N105</f>
        <v>0</v>
      </c>
      <c r="F100" s="21">
        <f>'Kalkulator Depozytów'!O105</f>
        <v>0</v>
      </c>
      <c r="G100" s="21">
        <f>'Kalkulator Depozytów'!P105</f>
        <v>0</v>
      </c>
      <c r="H100" s="21">
        <f>'Kalkulator Depozytów'!Q105</f>
        <v>0</v>
      </c>
      <c r="I100" s="37" t="e">
        <f ca="1">ROUND(IF(OR(AND(K100&gt;0,L100="PEAK5"),AND(K100&gt;0,L100="BASE5")),O100,IF(K100&gt;0,IF(OR(L100="BASE"),AVERAGE(INDIRECT("krzywa!C"&amp;MATCH(A100-$A$2,krzywa!A:A,0)&amp;":C"&amp;MATCH(B100-$A$2,krzywa!A:A,0),TRUE)),IF(OR(L100="OFFPEAK"),AVERAGE(INDIRECT("krzywa!D"&amp;MATCH(A100-$A$2,krzywa!A:A,0)&amp;":D"&amp;MATCH(B100-$A$2,krzywa!A:A,0))))))),4)</f>
        <v>#N/A</v>
      </c>
      <c r="K100">
        <f t="shared" si="24"/>
        <v>46387</v>
      </c>
      <c r="L100" t="s">
        <v>57</v>
      </c>
      <c r="M100">
        <f>NETWORKDAYS(A100,B100,koszyki!$M$20:$M$874)</f>
        <v>261</v>
      </c>
      <c r="N100">
        <f>B100-A100+1- NETWORKDAYS(A100,B100,koszyki!$M$20:$M$874)</f>
        <v>104</v>
      </c>
      <c r="O100" s="36" t="e">
        <f ca="1">ROUND(IF((B100-A100+1)&gt;2,IF(C100=75,AVERAGE(INDIRECT("krzywa!B"&amp;MATCH(K100-6,krzywa!A:A,0)&amp;":B"&amp;MATCH(K100-2,krzywa!A:A,0))),AVERAGE(INDIRECT("krzywa!B"&amp;MATCH(A100-$A$2+BM100,krzywa!A:A,0)&amp;":B"&amp;MATCH(B100-$A$2-AU100,krzywa!A:A,0)))),INDIRECT("krzywa!B"&amp;MATCH(K100,krzywa!A:A,0))),4)</f>
        <v>#N/A</v>
      </c>
      <c r="P100">
        <f t="shared" si="40"/>
        <v>0</v>
      </c>
      <c r="Q100" s="49" t="e">
        <f ca="1">-C100*ABS(D100-F100)*H100*I100*'Kalkulator Depozytów'!$F$14+'kompensacja międzyproduktowa'!X100</f>
        <v>#N/A</v>
      </c>
    </row>
    <row r="101" spans="1:17">
      <c r="C101">
        <f t="shared" si="23"/>
        <v>0</v>
      </c>
      <c r="D101" s="21">
        <f>'Kalkulator Depozytów'!M106</f>
        <v>0</v>
      </c>
      <c r="E101" s="21">
        <f>'Kalkulator Depozytów'!N106</f>
        <v>0</v>
      </c>
      <c r="F101" s="21">
        <f>'Kalkulator Depozytów'!O106</f>
        <v>0</v>
      </c>
      <c r="G101" s="21">
        <f>'Kalkulator Depozytów'!P106</f>
        <v>0</v>
      </c>
      <c r="H101" s="21">
        <f>'Kalkulator Depozytów'!Q106</f>
        <v>0</v>
      </c>
      <c r="I101" s="37">
        <f ca="1">ROUND(IF(OR(AND(K101&gt;0,L101="PEAK5"),AND(K101&gt;0,L101="BASE5")),O101,IF(K101&gt;0,IF(OR(L101="BASE"),AVERAGE(INDIRECT("krzywa!C"&amp;MATCH(A101-$A$2,krzywa!A:A,0)&amp;":C"&amp;MATCH(B101-$A$2,krzywa!A:A,0),TRUE)),IF(OR(L101="OFFPEAK"),AVERAGE(INDIRECT("krzywa!D"&amp;MATCH(A101-$A$2,krzywa!A:A,0)&amp;":D"&amp;MATCH(B101-$A$2,krzywa!A:A,0))))))),4)</f>
        <v>0</v>
      </c>
      <c r="K101">
        <f t="shared" si="24"/>
        <v>0</v>
      </c>
      <c r="M101">
        <f>NETWORKDAYS(A101,B101,koszyki!$M$20:$M$874)</f>
        <v>0</v>
      </c>
      <c r="N101">
        <f>B101-A101+1- NETWORKDAYS(A101,B101,koszyki!$M$20:$M$874)</f>
        <v>1</v>
      </c>
      <c r="O101" s="36" t="e">
        <f ca="1">ROUND(IF((B101-A101+1)&gt;2,IF(C101=75,AVERAGE(INDIRECT("krzywa!B"&amp;MATCH(K101-6,krzywa!A:A,0)&amp;":B"&amp;MATCH(K101-2,krzywa!A:A,0))),AVERAGE(INDIRECT("krzywa!B"&amp;MATCH(A101-$A$2+BM101,krzywa!A:A,0)&amp;":B"&amp;MATCH(B101-$A$2-AU101,krzywa!A:A,0)))),INDIRECT("krzywa!B"&amp;MATCH(K101,krzywa!A:A,0))),4)</f>
        <v>#N/A</v>
      </c>
      <c r="P101">
        <f t="shared" si="40"/>
        <v>0</v>
      </c>
      <c r="Q101" s="49">
        <f ca="1">-C101*ABS(D101-F101)*H101*I101*'Kalkulator Depozytów'!$F$14+'kompensacja międzyproduktowa'!X101</f>
        <v>0</v>
      </c>
    </row>
    <row r="102" spans="1:17">
      <c r="C102">
        <f t="shared" si="23"/>
        <v>0</v>
      </c>
      <c r="D102" s="21">
        <f>'Kalkulator Depozytów'!M107</f>
        <v>0</v>
      </c>
      <c r="E102" s="21">
        <f>'Kalkulator Depozytów'!N107</f>
        <v>0</v>
      </c>
      <c r="F102" s="21">
        <f>'Kalkulator Depozytów'!O107</f>
        <v>0</v>
      </c>
      <c r="G102" s="21">
        <f>'Kalkulator Depozytów'!P107</f>
        <v>0</v>
      </c>
      <c r="H102" s="21">
        <f>'Kalkulator Depozytów'!Q107</f>
        <v>0</v>
      </c>
      <c r="I102" s="37">
        <f ca="1">ROUND(IF(OR(AND(K102&gt;0,L102="PEAK5"),AND(K102&gt;0,L102="BASE5")),O102,IF(K102&gt;0,IF(OR(L102="BASE"),AVERAGE(INDIRECT("krzywa!C"&amp;MATCH(A102-$A$2,krzywa!A:A,0)&amp;":C"&amp;MATCH(B102-$A$2,krzywa!A:A,0),TRUE)),IF(OR(L102="OFFPEAK"),AVERAGE(INDIRECT("krzywa!D"&amp;MATCH(A102-$A$2,krzywa!A:A,0)&amp;":D"&amp;MATCH(B102-$A$2,krzywa!A:A,0))))))),4)</f>
        <v>0</v>
      </c>
      <c r="K102">
        <f t="shared" si="24"/>
        <v>0</v>
      </c>
      <c r="M102">
        <f>NETWORKDAYS(A102,B102,koszyki!$M$20:$M$874)</f>
        <v>0</v>
      </c>
      <c r="N102">
        <f>B102-A102+1- NETWORKDAYS(A102,B102,koszyki!$M$20:$M$874)</f>
        <v>1</v>
      </c>
      <c r="O102" s="36" t="e">
        <f ca="1">ROUND(IF((B102-A102+1)&gt;2,IF(C102=75,AVERAGE(INDIRECT("krzywa!B"&amp;MATCH(K102-6,krzywa!A:A,0)&amp;":B"&amp;MATCH(K102-2,krzywa!A:A,0))),AVERAGE(INDIRECT("krzywa!B"&amp;MATCH(A102-$A$2+BM102,krzywa!A:A,0)&amp;":B"&amp;MATCH(B102-$A$2-AU102,krzywa!A:A,0)))),INDIRECT("krzywa!B"&amp;MATCH(K102,krzywa!A:A,0))),4)</f>
        <v>#N/A</v>
      </c>
      <c r="P102">
        <f t="shared" si="40"/>
        <v>0</v>
      </c>
      <c r="Q102" s="49">
        <f ca="1">-C102*ABS(D102-F102)*H102*I102*'Kalkulator Depozytów'!$F$14+'kompensacja międzyproduktowa'!X102</f>
        <v>0</v>
      </c>
    </row>
    <row r="103" spans="1:17">
      <c r="C103">
        <f t="shared" si="23"/>
        <v>0</v>
      </c>
      <c r="D103" s="21">
        <f>'Kalkulator Depozytów'!M108</f>
        <v>0</v>
      </c>
      <c r="E103" s="21">
        <f>'Kalkulator Depozytów'!N108</f>
        <v>0</v>
      </c>
      <c r="F103" s="21">
        <f>'Kalkulator Depozytów'!O108</f>
        <v>0</v>
      </c>
      <c r="G103" s="21">
        <f>'Kalkulator Depozytów'!P108</f>
        <v>0</v>
      </c>
      <c r="H103" s="21">
        <f>'Kalkulator Depozytów'!Q108</f>
        <v>0</v>
      </c>
      <c r="I103" s="37">
        <f ca="1">ROUND(IF(OR(AND(K103&gt;0,L103="PEAK5"),AND(K103&gt;0,L103="BASE5")),O103,IF(K103&gt;0,IF(OR(L103="BASE"),AVERAGE(INDIRECT("krzywa!C"&amp;MATCH(A103-$A$2,krzywa!A:A,0)&amp;":C"&amp;MATCH(B103-$A$2,krzywa!A:A,0),TRUE)),IF(OR(L103="OFFPEAK"),AVERAGE(INDIRECT("krzywa!D"&amp;MATCH(A103-$A$2,krzywa!A:A,0)&amp;":D"&amp;MATCH(B103-$A$2,krzywa!A:A,0))))))),4)</f>
        <v>0</v>
      </c>
      <c r="K103">
        <f t="shared" si="24"/>
        <v>0</v>
      </c>
      <c r="M103">
        <f>NETWORKDAYS(A103,B103,koszyki!$M$20:$M$874)</f>
        <v>0</v>
      </c>
      <c r="N103">
        <f>B103-A103+1- NETWORKDAYS(A103,B103,koszyki!$M$20:$M$874)</f>
        <v>1</v>
      </c>
      <c r="O103" s="36" t="e">
        <f ca="1">ROUND(IF((B103-A103+1)&gt;2,IF(C103=75,AVERAGE(INDIRECT("krzywa!B"&amp;MATCH(K103-6,krzywa!A:A,0)&amp;":B"&amp;MATCH(K103-2,krzywa!A:A,0))),AVERAGE(INDIRECT("krzywa!B"&amp;MATCH(A103-$A$2+BM103,krzywa!A:A,0)&amp;":B"&amp;MATCH(B103-$A$2-AU103,krzywa!A:A,0)))),INDIRECT("krzywa!B"&amp;MATCH(K103,krzywa!A:A,0))),4)</f>
        <v>#N/A</v>
      </c>
      <c r="P103">
        <f t="shared" si="40"/>
        <v>0</v>
      </c>
      <c r="Q103" s="49">
        <f ca="1">-C103*ABS(D103-F103)*H103*I103*'Kalkulator Depozytów'!$F$14+'kompensacja międzyproduktowa'!X103</f>
        <v>0</v>
      </c>
    </row>
    <row r="104" spans="1:17">
      <c r="C104">
        <f t="shared" si="23"/>
        <v>0</v>
      </c>
      <c r="D104" s="21">
        <f>'Kalkulator Depozytów'!M109</f>
        <v>0</v>
      </c>
      <c r="E104" s="21">
        <f>'Kalkulator Depozytów'!N109</f>
        <v>0</v>
      </c>
      <c r="F104" s="21">
        <f>'Kalkulator Depozytów'!O109</f>
        <v>0</v>
      </c>
      <c r="G104" s="21">
        <f>'Kalkulator Depozytów'!P109</f>
        <v>0</v>
      </c>
      <c r="H104" s="21">
        <f>'Kalkulator Depozytów'!Q109</f>
        <v>0</v>
      </c>
      <c r="I104" s="37">
        <f ca="1">ROUND(IF(OR(AND(K104&gt;0,L104="PEAK5"),AND(K104&gt;0,L104="BASE5")),O104,IF(K104&gt;0,IF(OR(L104="BASE"),AVERAGE(INDIRECT("krzywa!C"&amp;MATCH(A104-$A$2,krzywa!A:A,0)&amp;":C"&amp;MATCH(B104-$A$2,krzywa!A:A,0),TRUE)),IF(OR(L104="OFFPEAK"),AVERAGE(INDIRECT("krzywa!D"&amp;MATCH(A104-$A$2,krzywa!A:A,0)&amp;":D"&amp;MATCH(B104-$A$2,krzywa!A:A,0))))))),4)</f>
        <v>0</v>
      </c>
      <c r="K104">
        <f t="shared" si="24"/>
        <v>0</v>
      </c>
      <c r="M104">
        <f>NETWORKDAYS(A104,B104,koszyki!$M$20:$M$874)</f>
        <v>0</v>
      </c>
      <c r="N104">
        <f>B104-A104+1- NETWORKDAYS(A104,B104,koszyki!$M$20:$M$874)</f>
        <v>1</v>
      </c>
      <c r="O104" s="36" t="e">
        <f ca="1">ROUND(IF((B104-A104+1)&gt;2,IF(C104=75,AVERAGE(INDIRECT("krzywa!B"&amp;MATCH(K104-6,krzywa!A:A,0)&amp;":B"&amp;MATCH(K104-2,krzywa!A:A,0))),AVERAGE(INDIRECT("krzywa!B"&amp;MATCH(A104-$A$2+BM104,krzywa!A:A,0)&amp;":B"&amp;MATCH(B104-$A$2-AU104,krzywa!A:A,0)))),INDIRECT("krzywa!B"&amp;MATCH(K104,krzywa!A:A,0))),4)</f>
        <v>#N/A</v>
      </c>
      <c r="P104">
        <f t="shared" si="40"/>
        <v>0</v>
      </c>
      <c r="Q104" s="49">
        <f ca="1">-C104*ABS(D104-F104)*H104*I104*'Kalkulator Depozytów'!$F$14+'kompensacja międzyproduktowa'!X104</f>
        <v>0</v>
      </c>
    </row>
    <row r="105" spans="1:17">
      <c r="C105">
        <f t="shared" si="23"/>
        <v>0</v>
      </c>
      <c r="D105" s="21">
        <f>'Kalkulator Depozytów'!M110</f>
        <v>0</v>
      </c>
      <c r="E105" s="21">
        <f>'Kalkulator Depozytów'!N110</f>
        <v>0</v>
      </c>
      <c r="F105" s="21">
        <f>'Kalkulator Depozytów'!O110</f>
        <v>0</v>
      </c>
      <c r="G105" s="21">
        <f>'Kalkulator Depozytów'!P110</f>
        <v>0</v>
      </c>
      <c r="H105" s="21">
        <f>'Kalkulator Depozytów'!Q110</f>
        <v>0</v>
      </c>
      <c r="I105" s="37">
        <f ca="1">ROUND(IF(OR(AND(K105&gt;0,L105="PEAK5"),AND(K105&gt;0,L105="BASE5")),O105,IF(K105&gt;0,IF(OR(L105="BASE"),AVERAGE(INDIRECT("krzywa!C"&amp;MATCH(A105-$A$2,krzywa!A:A,0)&amp;":C"&amp;MATCH(B105-$A$2,krzywa!A:A,0),TRUE)),IF(OR(L105="OFFPEAK"),AVERAGE(INDIRECT("krzywa!D"&amp;MATCH(A105-$A$2,krzywa!A:A,0)&amp;":D"&amp;MATCH(B105-$A$2,krzywa!A:A,0))))))),4)</f>
        <v>0</v>
      </c>
      <c r="K105">
        <f t="shared" si="24"/>
        <v>0</v>
      </c>
      <c r="M105">
        <f>NETWORKDAYS(A105,B105,koszyki!$M$20:$M$874)</f>
        <v>0</v>
      </c>
      <c r="N105">
        <f>B105-A105+1- NETWORKDAYS(A105,B105,koszyki!$M$20:$M$874)</f>
        <v>1</v>
      </c>
      <c r="O105" s="36" t="e">
        <f ca="1">ROUND(IF((B105-A105+1)&gt;2,IF(C105=75,AVERAGE(INDIRECT("krzywa!B"&amp;MATCH(K105-6,krzywa!A:A,0)&amp;":B"&amp;MATCH(K105-2,krzywa!A:A,0))),AVERAGE(INDIRECT("krzywa!B"&amp;MATCH(A105-$A$2+BM105,krzywa!A:A,0)&amp;":B"&amp;MATCH(B105-$A$2-AU105,krzywa!A:A,0)))),INDIRECT("krzywa!B"&amp;MATCH(K105,krzywa!A:A,0))),4)</f>
        <v>#N/A</v>
      </c>
      <c r="P105">
        <f t="shared" si="40"/>
        <v>0</v>
      </c>
      <c r="Q105" s="49">
        <f ca="1">-C105*ABS(D105-F105)*H105*I105*'Kalkulator Depozytów'!$F$14+'kompensacja międzyproduktowa'!X105</f>
        <v>0</v>
      </c>
    </row>
    <row r="106" spans="1:17">
      <c r="C106">
        <f t="shared" si="23"/>
        <v>0</v>
      </c>
      <c r="D106" s="21">
        <f>'Kalkulator Depozytów'!M111</f>
        <v>0</v>
      </c>
      <c r="E106" s="21">
        <f>'Kalkulator Depozytów'!N111</f>
        <v>0</v>
      </c>
      <c r="F106" s="21">
        <f>'Kalkulator Depozytów'!O111</f>
        <v>0</v>
      </c>
      <c r="G106" s="21">
        <f>'Kalkulator Depozytów'!P111</f>
        <v>0</v>
      </c>
      <c r="H106" s="21">
        <f>'Kalkulator Depozytów'!Q111</f>
        <v>0</v>
      </c>
      <c r="I106" s="37">
        <f ca="1">ROUND(IF(OR(AND(K106&gt;0,L106="PEAK5"),AND(K106&gt;0,L106="BASE5")),O106,IF(K106&gt;0,IF(OR(L106="BASE"),AVERAGE(INDIRECT("krzywa!C"&amp;MATCH(A106-$A$2,krzywa!A:A,0)&amp;":C"&amp;MATCH(B106-$A$2,krzywa!A:A,0),TRUE)),IF(OR(L106="OFFPEAK"),AVERAGE(INDIRECT("krzywa!D"&amp;MATCH(A106-$A$2,krzywa!A:A,0)&amp;":D"&amp;MATCH(B106-$A$2,krzywa!A:A,0))))))),4)</f>
        <v>0</v>
      </c>
      <c r="K106">
        <f t="shared" si="24"/>
        <v>0</v>
      </c>
      <c r="M106">
        <f>NETWORKDAYS(A106,B106,koszyki!$M$20:$M$874)</f>
        <v>0</v>
      </c>
      <c r="N106">
        <f>B106-A106+1- NETWORKDAYS(A106,B106,koszyki!$M$20:$M$874)</f>
        <v>1</v>
      </c>
      <c r="O106" s="36" t="e">
        <f ca="1">ROUND(IF((B106-A106+1)&gt;2,IF(C106=75,AVERAGE(INDIRECT("krzywa!B"&amp;MATCH(K106-6,krzywa!A:A,0)&amp;":B"&amp;MATCH(K106-2,krzywa!A:A,0))),AVERAGE(INDIRECT("krzywa!B"&amp;MATCH(A106-$A$2+BM106,krzywa!A:A,0)&amp;":B"&amp;MATCH(B106-$A$2-AU106,krzywa!A:A,0)))),INDIRECT("krzywa!B"&amp;MATCH(K106,krzywa!A:A,0))),4)</f>
        <v>#N/A</v>
      </c>
      <c r="P106">
        <f t="shared" si="40"/>
        <v>0</v>
      </c>
      <c r="Q106" s="49">
        <f ca="1">-C106*ABS(D106-F106)*H106*I106*'Kalkulator Depozytów'!$F$14+'kompensacja międzyproduktowa'!X106</f>
        <v>0</v>
      </c>
    </row>
    <row r="107" spans="1:17">
      <c r="C107">
        <f t="shared" si="23"/>
        <v>0</v>
      </c>
      <c r="D107" s="21">
        <f>'Kalkulator Depozytów'!M112</f>
        <v>0</v>
      </c>
      <c r="E107" s="21">
        <f>'Kalkulator Depozytów'!N112</f>
        <v>0</v>
      </c>
      <c r="F107" s="21">
        <f>'Kalkulator Depozytów'!O112</f>
        <v>0</v>
      </c>
      <c r="G107" s="21">
        <f>'Kalkulator Depozytów'!P112</f>
        <v>0</v>
      </c>
      <c r="H107" s="21">
        <f>'Kalkulator Depozytów'!Q112</f>
        <v>0</v>
      </c>
      <c r="I107" s="37">
        <f ca="1">ROUND(IF(OR(AND(K107&gt;0,L107="PEAK5"),AND(K107&gt;0,L107="BASE5")),O107,IF(K107&gt;0,IF(OR(L107="BASE"),AVERAGE(INDIRECT("krzywa!C"&amp;MATCH(A107-$A$2,krzywa!A:A,0)&amp;":C"&amp;MATCH(B107-$A$2,krzywa!A:A,0),TRUE)),IF(OR(L107="OFFPEAK"),AVERAGE(INDIRECT("krzywa!D"&amp;MATCH(A107-$A$2,krzywa!A:A,0)&amp;":D"&amp;MATCH(B107-$A$2,krzywa!A:A,0))))))),4)</f>
        <v>0</v>
      </c>
      <c r="K107">
        <f t="shared" si="24"/>
        <v>0</v>
      </c>
      <c r="M107">
        <f>NETWORKDAYS(A107,B107,koszyki!$M$20:$M$874)</f>
        <v>0</v>
      </c>
      <c r="N107">
        <f>B107-A107+1- NETWORKDAYS(A107,B107,koszyki!$M$20:$M$874)</f>
        <v>1</v>
      </c>
      <c r="O107" s="36" t="e">
        <f ca="1">ROUND(IF((B107-A107+1)&gt;2,IF(C107=75,AVERAGE(INDIRECT("krzywa!B"&amp;MATCH(K107-6,krzywa!A:A,0)&amp;":B"&amp;MATCH(K107-2,krzywa!A:A,0))),AVERAGE(INDIRECT("krzywa!B"&amp;MATCH(A107-$A$2+BM107,krzywa!A:A,0)&amp;":B"&amp;MATCH(B107-$A$2-AU107,krzywa!A:A,0)))),INDIRECT("krzywa!B"&amp;MATCH(K107,krzywa!A:A,0))),4)</f>
        <v>#N/A</v>
      </c>
      <c r="P107">
        <f t="shared" si="40"/>
        <v>0</v>
      </c>
      <c r="Q107" s="49">
        <f ca="1">-C107*ABS(D107-F107)*H107*I107*'Kalkulator Depozytów'!$F$14+'kompensacja międzyproduktowa'!X107</f>
        <v>0</v>
      </c>
    </row>
    <row r="108" spans="1:17">
      <c r="C108">
        <f t="shared" si="23"/>
        <v>0</v>
      </c>
      <c r="D108" s="21">
        <f>'Kalkulator Depozytów'!M113</f>
        <v>0</v>
      </c>
      <c r="E108" s="21">
        <f>'Kalkulator Depozytów'!N113</f>
        <v>0</v>
      </c>
      <c r="F108" s="21">
        <f>'Kalkulator Depozytów'!O113</f>
        <v>0</v>
      </c>
      <c r="G108" s="21">
        <f>'Kalkulator Depozytów'!P113</f>
        <v>0</v>
      </c>
      <c r="H108" s="21">
        <f>'Kalkulator Depozytów'!Q113</f>
        <v>0</v>
      </c>
      <c r="I108" s="37">
        <f ca="1">ROUND(IF(OR(AND(K108&gt;0,L108="PEAK5"),AND(K108&gt;0,L108="BASE5")),O108,IF(K108&gt;0,IF(OR(L108="BASE"),AVERAGE(INDIRECT("krzywa!C"&amp;MATCH(A108-$A$2,krzywa!A:A,0)&amp;":C"&amp;MATCH(B108-$A$2,krzywa!A:A,0),TRUE)),IF(OR(L108="OFFPEAK"),AVERAGE(INDIRECT("krzywa!D"&amp;MATCH(A108-$A$2,krzywa!A:A,0)&amp;":D"&amp;MATCH(B108-$A$2,krzywa!A:A,0))))))),4)</f>
        <v>0</v>
      </c>
      <c r="K108">
        <f t="shared" si="24"/>
        <v>0</v>
      </c>
      <c r="M108">
        <f>NETWORKDAYS(A108,B108,koszyki!$M$20:$M$874)</f>
        <v>0</v>
      </c>
      <c r="N108">
        <f>B108-A108+1- NETWORKDAYS(A108,B108,koszyki!$M$20:$M$874)</f>
        <v>1</v>
      </c>
      <c r="O108" s="36" t="e">
        <f ca="1">ROUND(IF((B108-A108+1)&gt;2,IF(C108=75,AVERAGE(INDIRECT("krzywa!B"&amp;MATCH(K108-6,krzywa!A:A,0)&amp;":B"&amp;MATCH(K108-2,krzywa!A:A,0))),AVERAGE(INDIRECT("krzywa!B"&amp;MATCH(A108-$A$2+BM108,krzywa!A:A,0)&amp;":B"&amp;MATCH(B108-$A$2-AU108,krzywa!A:A,0)))),INDIRECT("krzywa!B"&amp;MATCH(K108,krzywa!A:A,0))),4)</f>
        <v>#N/A</v>
      </c>
      <c r="P108">
        <f t="shared" si="40"/>
        <v>0</v>
      </c>
      <c r="Q108" s="49">
        <f ca="1">-C108*ABS(D108-F108)*H108*I108*'Kalkulator Depozytów'!$F$14+'kompensacja międzyproduktowa'!X108</f>
        <v>0</v>
      </c>
    </row>
    <row r="109" spans="1:17">
      <c r="C109">
        <f t="shared" si="23"/>
        <v>0</v>
      </c>
      <c r="D109" s="21">
        <f>'Kalkulator Depozytów'!M114</f>
        <v>0</v>
      </c>
      <c r="E109" s="21">
        <f>'Kalkulator Depozytów'!N114</f>
        <v>0</v>
      </c>
      <c r="F109" s="21">
        <f>'Kalkulator Depozytów'!O114</f>
        <v>0</v>
      </c>
      <c r="G109" s="21">
        <f>'Kalkulator Depozytów'!P114</f>
        <v>0</v>
      </c>
      <c r="H109" s="21">
        <f>'Kalkulator Depozytów'!Q114</f>
        <v>0</v>
      </c>
      <c r="I109" s="37">
        <f ca="1">ROUND(IF(OR(AND(K109&gt;0,L109="PEAK5"),AND(K109&gt;0,L109="BASE5")),O109,IF(K109&gt;0,IF(OR(L109="BASE"),AVERAGE(INDIRECT("krzywa!C"&amp;MATCH(A109-$A$2,krzywa!A:A,0)&amp;":C"&amp;MATCH(B109-$A$2,krzywa!A:A,0),TRUE)),IF(OR(L109="OFFPEAK"),AVERAGE(INDIRECT("krzywa!D"&amp;MATCH(A109-$A$2,krzywa!A:A,0)&amp;":D"&amp;MATCH(B109-$A$2,krzywa!A:A,0))))))),4)</f>
        <v>0</v>
      </c>
      <c r="K109">
        <f t="shared" si="24"/>
        <v>0</v>
      </c>
      <c r="M109">
        <f>NETWORKDAYS(A109,B109,koszyki!$M$20:$M$874)</f>
        <v>0</v>
      </c>
      <c r="N109">
        <f>B109-A109+1- NETWORKDAYS(A109,B109,koszyki!$M$20:$M$874)</f>
        <v>1</v>
      </c>
      <c r="O109" s="36" t="e">
        <f ca="1">ROUND(IF((B109-A109+1)&gt;2,IF(C109=75,AVERAGE(INDIRECT("krzywa!B"&amp;MATCH(K109-6,krzywa!A:A,0)&amp;":B"&amp;MATCH(K109-2,krzywa!A:A,0))),AVERAGE(INDIRECT("krzywa!B"&amp;MATCH(A109-$A$2+BM109,krzywa!A:A,0)&amp;":B"&amp;MATCH(B109-$A$2-AU109,krzywa!A:A,0)))),INDIRECT("krzywa!B"&amp;MATCH(K109,krzywa!A:A,0))),4)</f>
        <v>#N/A</v>
      </c>
      <c r="P109">
        <f t="shared" si="40"/>
        <v>0</v>
      </c>
      <c r="Q109" s="49">
        <f ca="1">-C109*ABS(D109-F109)*H109*I109*'Kalkulator Depozytów'!$F$14+'kompensacja międzyproduktowa'!X109</f>
        <v>0</v>
      </c>
    </row>
    <row r="110" spans="1:17">
      <c r="C110">
        <f t="shared" si="23"/>
        <v>0</v>
      </c>
      <c r="D110" s="21">
        <f>'Kalkulator Depozytów'!M115</f>
        <v>0</v>
      </c>
      <c r="E110" s="21">
        <f>'Kalkulator Depozytów'!N115</f>
        <v>0</v>
      </c>
      <c r="F110" s="21">
        <f>'Kalkulator Depozytów'!O115</f>
        <v>0</v>
      </c>
      <c r="G110" s="21">
        <f>'Kalkulator Depozytów'!P115</f>
        <v>0</v>
      </c>
      <c r="H110" s="21">
        <f>'Kalkulator Depozytów'!Q115</f>
        <v>0</v>
      </c>
      <c r="I110" s="37">
        <f ca="1">ROUND(IF(OR(AND(K110&gt;0,L110="PEAK5"),AND(K110&gt;0,L110="BASE5")),O110,IF(K110&gt;0,IF(OR(L110="BASE"),AVERAGE(INDIRECT("krzywa!C"&amp;MATCH(A110-$A$2,krzywa!A:A,0)&amp;":C"&amp;MATCH(B110-$A$2,krzywa!A:A,0),TRUE)),IF(OR(L110="OFFPEAK"),AVERAGE(INDIRECT("krzywa!D"&amp;MATCH(A110-$A$2,krzywa!A:A,0)&amp;":D"&amp;MATCH(B110-$A$2,krzywa!A:A,0))))))),4)</f>
        <v>0</v>
      </c>
      <c r="K110">
        <f t="shared" si="24"/>
        <v>0</v>
      </c>
      <c r="M110">
        <f>NETWORKDAYS(A110,B110,koszyki!$M$20:$M$874)</f>
        <v>0</v>
      </c>
      <c r="N110">
        <f>B110-A110+1- NETWORKDAYS(A110,B110,koszyki!$M$20:$M$874)</f>
        <v>1</v>
      </c>
      <c r="O110" s="36" t="e">
        <f ca="1">ROUND(IF((B110-A110+1)&gt;2,IF(C110=75,AVERAGE(INDIRECT("krzywa!B"&amp;MATCH(K110-6,krzywa!A:A,0)&amp;":B"&amp;MATCH(K110-2,krzywa!A:A,0))),AVERAGE(INDIRECT("krzywa!B"&amp;MATCH(A110-$A$2+BM110,krzywa!A:A,0)&amp;":B"&amp;MATCH(B110-$A$2-AU110,krzywa!A:A,0)))),INDIRECT("krzywa!B"&amp;MATCH(K110,krzywa!A:A,0))),4)</f>
        <v>#N/A</v>
      </c>
      <c r="P110">
        <f t="shared" si="40"/>
        <v>0</v>
      </c>
      <c r="Q110" s="49">
        <f ca="1">-C110*ABS(D110-F110)*H110*I110*'Kalkulator Depozytów'!$F$14+'kompensacja międzyproduktowa'!X110</f>
        <v>0</v>
      </c>
    </row>
    <row r="111" spans="1:17">
      <c r="C111">
        <f t="shared" si="23"/>
        <v>0</v>
      </c>
      <c r="D111" s="21">
        <f>'Kalkulator Depozytów'!M116</f>
        <v>0</v>
      </c>
      <c r="E111" s="21">
        <f>'Kalkulator Depozytów'!N116</f>
        <v>0</v>
      </c>
      <c r="F111" s="21">
        <f>'Kalkulator Depozytów'!O116</f>
        <v>0</v>
      </c>
      <c r="G111" s="21">
        <f>'Kalkulator Depozytów'!P116</f>
        <v>0</v>
      </c>
      <c r="H111" s="21">
        <f>'Kalkulator Depozytów'!Q116</f>
        <v>0</v>
      </c>
      <c r="I111" s="37">
        <f ca="1">ROUND(IF(OR(AND(K111&gt;0,L111="PEAK5"),AND(K111&gt;0,L111="BASE5")),O111,IF(K111&gt;0,IF(OR(L111="BASE"),AVERAGE(INDIRECT("krzywa!C"&amp;MATCH(A111-$A$2,krzywa!A:A,0)&amp;":C"&amp;MATCH(B111-$A$2,krzywa!A:A,0),TRUE)),IF(OR(L111="OFFPEAK"),AVERAGE(INDIRECT("krzywa!D"&amp;MATCH(A111-$A$2,krzywa!A:A,0)&amp;":D"&amp;MATCH(B111-$A$2,krzywa!A:A,0))))))),4)</f>
        <v>0</v>
      </c>
      <c r="K111">
        <f t="shared" si="24"/>
        <v>0</v>
      </c>
      <c r="M111">
        <f>NETWORKDAYS(A111,B111,koszyki!$M$20:$M$874)</f>
        <v>0</v>
      </c>
      <c r="N111">
        <f>B111-A111+1- NETWORKDAYS(A111,B111,koszyki!$M$20:$M$874)</f>
        <v>1</v>
      </c>
      <c r="O111" s="36" t="e">
        <f ca="1">ROUND(IF((B111-A111+1)&gt;2,IF(C111=75,AVERAGE(INDIRECT("krzywa!B"&amp;MATCH(K111-6,krzywa!A:A,0)&amp;":B"&amp;MATCH(K111-2,krzywa!A:A,0))),AVERAGE(INDIRECT("krzywa!B"&amp;MATCH(A111-$A$2+BM111,krzywa!A:A,0)&amp;":B"&amp;MATCH(B111-$A$2-AU111,krzywa!A:A,0)))),INDIRECT("krzywa!B"&amp;MATCH(K111,krzywa!A:A,0))),4)</f>
        <v>#N/A</v>
      </c>
      <c r="P111">
        <f t="shared" si="40"/>
        <v>0</v>
      </c>
      <c r="Q111" s="49">
        <f ca="1">-C111*ABS(D111-F111)*H111*I111*'Kalkulator Depozytów'!$F$14+'kompensacja międzyproduktowa'!X111</f>
        <v>0</v>
      </c>
    </row>
    <row r="112" spans="1:17">
      <c r="C112">
        <f t="shared" si="23"/>
        <v>0</v>
      </c>
      <c r="D112" s="21">
        <f>'Kalkulator Depozytów'!M117</f>
        <v>0</v>
      </c>
      <c r="E112" s="21">
        <f>'Kalkulator Depozytów'!N117</f>
        <v>0</v>
      </c>
      <c r="F112" s="21">
        <f>'Kalkulator Depozytów'!O117</f>
        <v>0</v>
      </c>
      <c r="G112" s="21">
        <f>'Kalkulator Depozytów'!P117</f>
        <v>0</v>
      </c>
      <c r="H112" s="21">
        <f>'Kalkulator Depozytów'!Q117</f>
        <v>0</v>
      </c>
      <c r="I112" s="37">
        <f ca="1">ROUND(IF(OR(AND(K112&gt;0,L112="PEAK5"),AND(K112&gt;0,L112="BASE5")),O112,IF(K112&gt;0,IF(OR(L112="BASE"),AVERAGE(INDIRECT("krzywa!C"&amp;MATCH(A112-$A$2,krzywa!A:A,0)&amp;":C"&amp;MATCH(B112-$A$2,krzywa!A:A,0),TRUE)),IF(OR(L112="OFFPEAK"),AVERAGE(INDIRECT("krzywa!D"&amp;MATCH(A112-$A$2,krzywa!A:A,0)&amp;":D"&amp;MATCH(B112-$A$2,krzywa!A:A,0))))))),4)</f>
        <v>0</v>
      </c>
      <c r="K112">
        <f t="shared" si="24"/>
        <v>0</v>
      </c>
      <c r="M112">
        <f>NETWORKDAYS(A112,B112,koszyki!$M$20:$M$874)</f>
        <v>0</v>
      </c>
      <c r="N112">
        <f>B112-A112+1- NETWORKDAYS(A112,B112,koszyki!$M$20:$M$874)</f>
        <v>1</v>
      </c>
      <c r="O112" s="36" t="e">
        <f ca="1">ROUND(IF((B112-A112+1)&gt;2,IF(C112=75,AVERAGE(INDIRECT("krzywa!B"&amp;MATCH(K112-6,krzywa!A:A,0)&amp;":B"&amp;MATCH(K112-2,krzywa!A:A,0))),AVERAGE(INDIRECT("krzywa!B"&amp;MATCH(A112-$A$2+BM112,krzywa!A:A,0)&amp;":B"&amp;MATCH(B112-$A$2-AU112,krzywa!A:A,0)))),INDIRECT("krzywa!B"&amp;MATCH(K112,krzywa!A:A,0))),4)</f>
        <v>#N/A</v>
      </c>
      <c r="P112">
        <f t="shared" si="40"/>
        <v>0</v>
      </c>
      <c r="Q112" s="49">
        <f ca="1">-C112*ABS(D112-F112)*H112*I112*'Kalkulator Depozytów'!$F$14+'kompensacja międzyproduktowa'!X112</f>
        <v>0</v>
      </c>
    </row>
    <row r="113" spans="3:17">
      <c r="C113">
        <f t="shared" si="23"/>
        <v>0</v>
      </c>
      <c r="D113" s="21">
        <f>'Kalkulator Depozytów'!M118</f>
        <v>0</v>
      </c>
      <c r="E113" s="21">
        <f>'Kalkulator Depozytów'!N118</f>
        <v>0</v>
      </c>
      <c r="F113" s="21">
        <f>'Kalkulator Depozytów'!O118</f>
        <v>0</v>
      </c>
      <c r="G113" s="21">
        <f>'Kalkulator Depozytów'!P118</f>
        <v>0</v>
      </c>
      <c r="H113" s="21">
        <f>'Kalkulator Depozytów'!Q118</f>
        <v>0</v>
      </c>
      <c r="I113" s="37">
        <f ca="1">ROUND(IF(OR(AND(K113&gt;0,L113="PEAK5"),AND(K113&gt;0,L113="BASE5")),O113,IF(K113&gt;0,IF(OR(L113="BASE"),AVERAGE(INDIRECT("krzywa!C"&amp;MATCH(A113-$A$2,krzywa!A:A,0)&amp;":C"&amp;MATCH(B113-$A$2,krzywa!A:A,0),TRUE)),IF(OR(L113="OFFPEAK"),AVERAGE(INDIRECT("krzywa!D"&amp;MATCH(A113-$A$2,krzywa!A:A,0)&amp;":D"&amp;MATCH(B113-$A$2,krzywa!A:A,0))))))),4)</f>
        <v>0</v>
      </c>
      <c r="K113">
        <f t="shared" si="24"/>
        <v>0</v>
      </c>
      <c r="M113">
        <f>NETWORKDAYS(A113,B113,koszyki!$M$20:$M$874)</f>
        <v>0</v>
      </c>
      <c r="N113">
        <f>B113-A113+1- NETWORKDAYS(A113,B113,koszyki!$M$20:$M$874)</f>
        <v>1</v>
      </c>
      <c r="O113" s="36" t="e">
        <f ca="1">ROUND(IF((B113-A113+1)&gt;2,IF(C113=75,AVERAGE(INDIRECT("krzywa!B"&amp;MATCH(K113-6,krzywa!A:A,0)&amp;":B"&amp;MATCH(K113-2,krzywa!A:A,0))),AVERAGE(INDIRECT("krzywa!B"&amp;MATCH(A113-$A$2+BM113,krzywa!A:A,0)&amp;":B"&amp;MATCH(B113-$A$2-AU113,krzywa!A:A,0)))),INDIRECT("krzywa!B"&amp;MATCH(K113,krzywa!A:A,0))),4)</f>
        <v>#N/A</v>
      </c>
      <c r="P113">
        <f t="shared" si="40"/>
        <v>0</v>
      </c>
      <c r="Q113" s="49">
        <f ca="1">-C113*ABS(D113-F113)*H113*I113*'Kalkulator Depozytów'!$F$14+'kompensacja międzyproduktowa'!X113</f>
        <v>0</v>
      </c>
    </row>
    <row r="114" spans="3:17">
      <c r="C114">
        <f t="shared" si="23"/>
        <v>0</v>
      </c>
      <c r="D114" s="21">
        <f>'Kalkulator Depozytów'!M119</f>
        <v>0</v>
      </c>
      <c r="E114" s="21">
        <f>'Kalkulator Depozytów'!N119</f>
        <v>0</v>
      </c>
      <c r="F114" s="21">
        <f>'Kalkulator Depozytów'!O119</f>
        <v>0</v>
      </c>
      <c r="G114" s="21">
        <f>'Kalkulator Depozytów'!P119</f>
        <v>0</v>
      </c>
      <c r="H114" s="21">
        <f>'Kalkulator Depozytów'!Q119</f>
        <v>0</v>
      </c>
      <c r="I114" s="37">
        <f ca="1">ROUND(IF(OR(AND(K114&gt;0,L114="PEAK5"),AND(K114&gt;0,L114="BASE5")),O114,IF(K114&gt;0,IF(OR(L114="BASE"),AVERAGE(INDIRECT("krzywa!C"&amp;MATCH(A114-$A$2,krzywa!A:A,0)&amp;":C"&amp;MATCH(B114-$A$2,krzywa!A:A,0),TRUE)),IF(OR(L114="OFFPEAK"),AVERAGE(INDIRECT("krzywa!D"&amp;MATCH(A114-$A$2,krzywa!A:A,0)&amp;":D"&amp;MATCH(B114-$A$2,krzywa!A:A,0))))))),4)</f>
        <v>0</v>
      </c>
      <c r="K114">
        <f t="shared" si="24"/>
        <v>0</v>
      </c>
      <c r="M114">
        <f>NETWORKDAYS(A114,B114,koszyki!$M$20:$M$874)</f>
        <v>0</v>
      </c>
      <c r="N114">
        <f>B114-A114+1- NETWORKDAYS(A114,B114,koszyki!$M$20:$M$874)</f>
        <v>1</v>
      </c>
      <c r="O114" s="36" t="e">
        <f ca="1">ROUND(IF((B114-A114+1)&gt;2,IF(C114=75,AVERAGE(INDIRECT("krzywa!B"&amp;MATCH(K114-6,krzywa!A:A,0)&amp;":B"&amp;MATCH(K114-2,krzywa!A:A,0))),AVERAGE(INDIRECT("krzywa!B"&amp;MATCH(A114-$A$2+BM114,krzywa!A:A,0)&amp;":B"&amp;MATCH(B114-$A$2-AU114,krzywa!A:A,0)))),INDIRECT("krzywa!B"&amp;MATCH(K114,krzywa!A:A,0))),4)</f>
        <v>#N/A</v>
      </c>
      <c r="P114">
        <f t="shared" si="40"/>
        <v>0</v>
      </c>
      <c r="Q114" s="49">
        <f ca="1">-C114*ABS(D114-F114)*H114*I114*'Kalkulator Depozytów'!$F$14+'kompensacja międzyproduktowa'!X114</f>
        <v>0</v>
      </c>
    </row>
    <row r="115" spans="3:17">
      <c r="C115">
        <f t="shared" si="23"/>
        <v>0</v>
      </c>
      <c r="D115" s="21">
        <f>'Kalkulator Depozytów'!M120</f>
        <v>0</v>
      </c>
      <c r="E115" s="21">
        <f>'Kalkulator Depozytów'!N120</f>
        <v>0</v>
      </c>
      <c r="F115" s="21">
        <f>'Kalkulator Depozytów'!O120</f>
        <v>0</v>
      </c>
      <c r="G115" s="21">
        <f>'Kalkulator Depozytów'!P120</f>
        <v>0</v>
      </c>
      <c r="H115" s="21">
        <f>'Kalkulator Depozytów'!Q120</f>
        <v>0</v>
      </c>
      <c r="I115" s="37">
        <f ca="1">ROUND(IF(OR(AND(K115&gt;0,L115="PEAK5"),AND(K115&gt;0,L115="BASE5")),O115,IF(K115&gt;0,IF(OR(L115="BASE"),AVERAGE(INDIRECT("krzywa!C"&amp;MATCH(A115-$A$2,krzywa!A:A,0)&amp;":C"&amp;MATCH(B115-$A$2,krzywa!A:A,0),TRUE)),IF(OR(L115="OFFPEAK"),AVERAGE(INDIRECT("krzywa!D"&amp;MATCH(A115-$A$2,krzywa!A:A,0)&amp;":D"&amp;MATCH(B115-$A$2,krzywa!A:A,0))))))),4)</f>
        <v>0</v>
      </c>
      <c r="K115">
        <f t="shared" si="24"/>
        <v>0</v>
      </c>
      <c r="M115">
        <f>NETWORKDAYS(A115,B115,koszyki!$M$20:$M$874)</f>
        <v>0</v>
      </c>
      <c r="N115">
        <f>B115-A115+1- NETWORKDAYS(A115,B115,koszyki!$M$20:$M$874)</f>
        <v>1</v>
      </c>
      <c r="O115" s="36" t="e">
        <f ca="1">ROUND(IF((B115-A115+1)&gt;2,IF(C115=75,AVERAGE(INDIRECT("krzywa!B"&amp;MATCH(K115-6,krzywa!A:A,0)&amp;":B"&amp;MATCH(K115-2,krzywa!A:A,0))),AVERAGE(INDIRECT("krzywa!B"&amp;MATCH(A115-$A$2+BM115,krzywa!A:A,0)&amp;":B"&amp;MATCH(B115-$A$2-AU115,krzywa!A:A,0)))),INDIRECT("krzywa!B"&amp;MATCH(K115,krzywa!A:A,0))),4)</f>
        <v>#N/A</v>
      </c>
      <c r="P115">
        <f t="shared" si="40"/>
        <v>0</v>
      </c>
      <c r="Q115" s="49">
        <f ca="1">-C115*ABS(D115-F115)*H115*I115*'Kalkulator Depozytów'!$F$14+'kompensacja międzyproduktowa'!X115</f>
        <v>0</v>
      </c>
    </row>
    <row r="116" spans="3:17">
      <c r="C116">
        <f t="shared" si="23"/>
        <v>0</v>
      </c>
      <c r="D116" s="21">
        <f>'Kalkulator Depozytów'!M121</f>
        <v>0</v>
      </c>
      <c r="E116" s="21">
        <f>'Kalkulator Depozytów'!N121</f>
        <v>0</v>
      </c>
      <c r="F116" s="21">
        <f>'Kalkulator Depozytów'!O121</f>
        <v>0</v>
      </c>
      <c r="G116" s="21">
        <f>'Kalkulator Depozytów'!P121</f>
        <v>0</v>
      </c>
      <c r="H116" s="21">
        <f>'Kalkulator Depozytów'!Q121</f>
        <v>0</v>
      </c>
      <c r="I116" s="37">
        <f ca="1">ROUND(IF(OR(AND(K116&gt;0,L116="PEAK5"),AND(K116&gt;0,L116="BASE5")),O116,IF(K116&gt;0,IF(OR(L116="BASE"),AVERAGE(INDIRECT("krzywa!C"&amp;MATCH(A116-$A$2,krzywa!A:A,0)&amp;":C"&amp;MATCH(B116-$A$2,krzywa!A:A,0),TRUE)),IF(OR(L116="OFFPEAK"),AVERAGE(INDIRECT("krzywa!D"&amp;MATCH(A116-$A$2,krzywa!A:A,0)&amp;":D"&amp;MATCH(B116-$A$2,krzywa!A:A,0))))))),4)</f>
        <v>0</v>
      </c>
      <c r="K116">
        <f t="shared" si="24"/>
        <v>0</v>
      </c>
      <c r="M116">
        <f>NETWORKDAYS(A116,B116,koszyki!$M$20:$M$874)</f>
        <v>0</v>
      </c>
      <c r="N116">
        <f>B116-A116+1- NETWORKDAYS(A116,B116,koszyki!$M$20:$M$874)</f>
        <v>1</v>
      </c>
      <c r="O116" s="36" t="e">
        <f ca="1">ROUND(IF((B116-A116+1)&gt;2,IF(C116=75,AVERAGE(INDIRECT("krzywa!B"&amp;MATCH(K116-6,krzywa!A:A,0)&amp;":B"&amp;MATCH(K116-2,krzywa!A:A,0))),AVERAGE(INDIRECT("krzywa!B"&amp;MATCH(A116-$A$2+BM116,krzywa!A:A,0)&amp;":B"&amp;MATCH(B116-$A$2-AU116,krzywa!A:A,0)))),INDIRECT("krzywa!B"&amp;MATCH(K116,krzywa!A:A,0))),4)</f>
        <v>#N/A</v>
      </c>
      <c r="P116">
        <f t="shared" si="40"/>
        <v>0</v>
      </c>
      <c r="Q116" s="49">
        <f ca="1">-C116*ABS(D116-F116)*H116*I116*'Kalkulator Depozytów'!$F$14+'kompensacja międzyproduktowa'!X116</f>
        <v>0</v>
      </c>
    </row>
    <row r="117" spans="3:17">
      <c r="C117">
        <f t="shared" si="23"/>
        <v>0</v>
      </c>
      <c r="D117" s="21">
        <f>'Kalkulator Depozytów'!M122</f>
        <v>0</v>
      </c>
      <c r="E117" s="21">
        <f>'Kalkulator Depozytów'!N122</f>
        <v>0</v>
      </c>
      <c r="F117" s="21">
        <f>'Kalkulator Depozytów'!O122</f>
        <v>0</v>
      </c>
      <c r="G117" s="21">
        <f>'Kalkulator Depozytów'!P122</f>
        <v>0</v>
      </c>
      <c r="H117" s="21">
        <f>'Kalkulator Depozytów'!Q122</f>
        <v>0</v>
      </c>
      <c r="I117" s="37">
        <f ca="1">ROUND(IF(OR(AND(K117&gt;0,L117="PEAK5"),AND(K117&gt;0,L117="BASE5")),O117,IF(K117&gt;0,IF(OR(L117="BASE"),AVERAGE(INDIRECT("krzywa!C"&amp;MATCH(A117-$A$2,krzywa!A:A,0)&amp;":C"&amp;MATCH(B117-$A$2,krzywa!A:A,0),TRUE)),IF(OR(L117="OFFPEAK"),AVERAGE(INDIRECT("krzywa!D"&amp;MATCH(A117-$A$2,krzywa!A:A,0)&amp;":D"&amp;MATCH(B117-$A$2,krzywa!A:A,0))))))),4)</f>
        <v>0</v>
      </c>
      <c r="K117">
        <f t="shared" si="24"/>
        <v>0</v>
      </c>
      <c r="M117">
        <f>NETWORKDAYS(A117,B117,koszyki!$M$20:$M$874)</f>
        <v>0</v>
      </c>
      <c r="N117">
        <f>B117-A117+1- NETWORKDAYS(A117,B117,koszyki!$M$20:$M$874)</f>
        <v>1</v>
      </c>
      <c r="O117" s="36" t="e">
        <f ca="1">ROUND(IF((B117-A117+1)&gt;2,IF(C117=75,AVERAGE(INDIRECT("krzywa!B"&amp;MATCH(K117-6,krzywa!A:A,0)&amp;":B"&amp;MATCH(K117-2,krzywa!A:A,0))),AVERAGE(INDIRECT("krzywa!B"&amp;MATCH(A117-$A$2+BM117,krzywa!A:A,0)&amp;":B"&amp;MATCH(B117-$A$2-AU117,krzywa!A:A,0)))),INDIRECT("krzywa!B"&amp;MATCH(K117,krzywa!A:A,0))),4)</f>
        <v>#N/A</v>
      </c>
      <c r="P117">
        <f t="shared" si="40"/>
        <v>0</v>
      </c>
      <c r="Q117" s="49">
        <f ca="1">-C117*ABS(D117-F117)*H117*I117*'Kalkulator Depozytów'!$F$14+'kompensacja międzyproduktowa'!X117</f>
        <v>0</v>
      </c>
    </row>
    <row r="118" spans="3:17">
      <c r="C118">
        <f t="shared" si="23"/>
        <v>0</v>
      </c>
      <c r="D118" s="21">
        <f>'Kalkulator Depozytów'!M123</f>
        <v>0</v>
      </c>
      <c r="E118" s="21">
        <f>'Kalkulator Depozytów'!N123</f>
        <v>0</v>
      </c>
      <c r="F118" s="21">
        <f>'Kalkulator Depozytów'!O123</f>
        <v>0</v>
      </c>
      <c r="G118" s="21">
        <f>'Kalkulator Depozytów'!P123</f>
        <v>0</v>
      </c>
      <c r="H118" s="21">
        <f>'Kalkulator Depozytów'!Q123</f>
        <v>0</v>
      </c>
      <c r="I118" s="37">
        <f ca="1">ROUND(IF(OR(AND(K118&gt;0,L118="PEAK5"),AND(K118&gt;0,L118="BASE5")),O118,IF(K118&gt;0,IF(OR(L118="BASE"),AVERAGE(INDIRECT("krzywa!C"&amp;MATCH(A118-$A$2,krzywa!A:A,0)&amp;":C"&amp;MATCH(B118-$A$2,krzywa!A:A,0),TRUE)),IF(OR(L118="OFFPEAK"),AVERAGE(INDIRECT("krzywa!D"&amp;MATCH(A118-$A$2,krzywa!A:A,0)&amp;":D"&amp;MATCH(B118-$A$2,krzywa!A:A,0))))))),4)</f>
        <v>0</v>
      </c>
      <c r="K118">
        <f t="shared" si="24"/>
        <v>0</v>
      </c>
      <c r="M118">
        <f>NETWORKDAYS(A118,B118,koszyki!$M$20:$M$874)</f>
        <v>0</v>
      </c>
      <c r="N118">
        <f>B118-A118+1- NETWORKDAYS(A118,B118,koszyki!$M$20:$M$874)</f>
        <v>1</v>
      </c>
      <c r="O118" s="36" t="e">
        <f ca="1">ROUND(IF((B118-A118+1)&gt;2,IF(C118=75,AVERAGE(INDIRECT("krzywa!B"&amp;MATCH(K118-6,krzywa!A:A,0)&amp;":B"&amp;MATCH(K118-2,krzywa!A:A,0))),AVERAGE(INDIRECT("krzywa!B"&amp;MATCH(A118-$A$2+BM118,krzywa!A:A,0)&amp;":B"&amp;MATCH(B118-$A$2-AU118,krzywa!A:A,0)))),INDIRECT("krzywa!B"&amp;MATCH(K118,krzywa!A:A,0))),4)</f>
        <v>#N/A</v>
      </c>
      <c r="P118">
        <f t="shared" si="40"/>
        <v>0</v>
      </c>
      <c r="Q118" s="49">
        <f ca="1">-C118*ABS(D118-F118)*H118*I118*'Kalkulator Depozytów'!$F$14+'kompensacja międzyproduktowa'!X118</f>
        <v>0</v>
      </c>
    </row>
    <row r="119" spans="3:17">
      <c r="C119">
        <f t="shared" si="23"/>
        <v>0</v>
      </c>
      <c r="D119" s="21">
        <f>'Kalkulator Depozytów'!M124</f>
        <v>0</v>
      </c>
      <c r="E119" s="21">
        <f>'Kalkulator Depozytów'!N124</f>
        <v>0</v>
      </c>
      <c r="F119" s="21">
        <f>'Kalkulator Depozytów'!O124</f>
        <v>0</v>
      </c>
      <c r="G119" s="21">
        <f>'Kalkulator Depozytów'!P124</f>
        <v>0</v>
      </c>
      <c r="H119" s="21">
        <f>'Kalkulator Depozytów'!Q124</f>
        <v>0</v>
      </c>
      <c r="I119" s="37">
        <f ca="1">ROUND(IF(OR(AND(K119&gt;0,L119="PEAK5"),AND(K119&gt;0,L119="BASE5")),O119,IF(K119&gt;0,IF(OR(L119="BASE"),AVERAGE(INDIRECT("krzywa!C"&amp;MATCH(A119-$A$2,krzywa!A:A,0)&amp;":C"&amp;MATCH(B119-$A$2,krzywa!A:A,0),TRUE)),IF(OR(L119="OFFPEAK"),AVERAGE(INDIRECT("krzywa!D"&amp;MATCH(A119-$A$2,krzywa!A:A,0)&amp;":D"&amp;MATCH(B119-$A$2,krzywa!A:A,0))))))),4)</f>
        <v>0</v>
      </c>
      <c r="K119">
        <f t="shared" si="24"/>
        <v>0</v>
      </c>
      <c r="M119">
        <f>NETWORKDAYS(A119,B119,koszyki!$M$20:$M$874)</f>
        <v>0</v>
      </c>
      <c r="N119">
        <f>B119-A119+1- NETWORKDAYS(A119,B119,koszyki!$M$20:$M$874)</f>
        <v>1</v>
      </c>
      <c r="O119" s="36" t="e">
        <f ca="1">ROUND(IF((B119-A119+1)&gt;2,IF(C119=75,AVERAGE(INDIRECT("krzywa!B"&amp;MATCH(K119-6,krzywa!A:A,0)&amp;":B"&amp;MATCH(K119-2,krzywa!A:A,0))),AVERAGE(INDIRECT("krzywa!B"&amp;MATCH(A119-$A$2+BM119,krzywa!A:A,0)&amp;":B"&amp;MATCH(B119-$A$2-AU119,krzywa!A:A,0)))),INDIRECT("krzywa!B"&amp;MATCH(K119,krzywa!A:A,0))),4)</f>
        <v>#N/A</v>
      </c>
      <c r="P119">
        <f t="shared" si="40"/>
        <v>0</v>
      </c>
      <c r="Q119" s="49">
        <f ca="1">-C119*ABS(D119-F119)*H119*I119*'Kalkulator Depozytów'!$F$14+'kompensacja międzyproduktowa'!X119</f>
        <v>0</v>
      </c>
    </row>
    <row r="120" spans="3:17">
      <c r="C120">
        <f t="shared" si="23"/>
        <v>0</v>
      </c>
      <c r="D120" s="21">
        <f>'Kalkulator Depozytów'!M125</f>
        <v>0</v>
      </c>
      <c r="E120" s="21">
        <f>'Kalkulator Depozytów'!N125</f>
        <v>0</v>
      </c>
      <c r="F120" s="21">
        <f>'Kalkulator Depozytów'!O125</f>
        <v>0</v>
      </c>
      <c r="G120" s="21">
        <f>'Kalkulator Depozytów'!P125</f>
        <v>0</v>
      </c>
      <c r="H120" s="21">
        <f>'Kalkulator Depozytów'!Q125</f>
        <v>0</v>
      </c>
      <c r="I120" s="37">
        <f ca="1">ROUND(IF(OR(AND(K120&gt;0,L120="PEAK5"),AND(K120&gt;0,L120="BASE5")),O120,IF(K120&gt;0,IF(OR(L120="BASE"),AVERAGE(INDIRECT("krzywa!C"&amp;MATCH(A120-$A$2,krzywa!A:A,0)&amp;":C"&amp;MATCH(B120-$A$2,krzywa!A:A,0),TRUE)),IF(OR(L120="OFFPEAK"),AVERAGE(INDIRECT("krzywa!D"&amp;MATCH(A120-$A$2,krzywa!A:A,0)&amp;":D"&amp;MATCH(B120-$A$2,krzywa!A:A,0))))))),4)</f>
        <v>0</v>
      </c>
      <c r="K120">
        <f t="shared" si="24"/>
        <v>0</v>
      </c>
      <c r="M120">
        <f>NETWORKDAYS(A120,B120,koszyki!$M$20:$M$874)</f>
        <v>0</v>
      </c>
      <c r="N120">
        <f>B120-A120+1- NETWORKDAYS(A120,B120,koszyki!$M$20:$M$874)</f>
        <v>1</v>
      </c>
      <c r="O120" s="36" t="e">
        <f ca="1">ROUND(IF((B120-A120+1)&gt;2,IF(C120=75,AVERAGE(INDIRECT("krzywa!B"&amp;MATCH(K120-6,krzywa!A:A,0)&amp;":B"&amp;MATCH(K120-2,krzywa!A:A,0))),AVERAGE(INDIRECT("krzywa!B"&amp;MATCH(A120-$A$2+BM120,krzywa!A:A,0)&amp;":B"&amp;MATCH(B120-$A$2-AU120,krzywa!A:A,0)))),INDIRECT("krzywa!B"&amp;MATCH(K120,krzywa!A:A,0))),4)</f>
        <v>#N/A</v>
      </c>
      <c r="P120">
        <f t="shared" si="40"/>
        <v>0</v>
      </c>
      <c r="Q120" s="49">
        <f ca="1">-C120*ABS(D120-F120)*H120*I120*'Kalkulator Depozytów'!$F$14+'kompensacja międzyproduktowa'!X120</f>
        <v>0</v>
      </c>
    </row>
    <row r="121" spans="3:17">
      <c r="C121">
        <f t="shared" si="23"/>
        <v>0</v>
      </c>
      <c r="D121" s="21">
        <f>'Kalkulator Depozytów'!M126</f>
        <v>0</v>
      </c>
      <c r="E121" s="21">
        <f>'Kalkulator Depozytów'!N126</f>
        <v>0</v>
      </c>
      <c r="F121" s="21">
        <f>'Kalkulator Depozytów'!O126</f>
        <v>0</v>
      </c>
      <c r="G121" s="21">
        <f>'Kalkulator Depozytów'!P126</f>
        <v>0</v>
      </c>
      <c r="H121" s="21">
        <f>'Kalkulator Depozytów'!Q126</f>
        <v>0</v>
      </c>
      <c r="I121" s="37">
        <f ca="1">ROUND(IF(OR(AND(K121&gt;0,L121="PEAK5"),AND(K121&gt;0,L121="BASE5")),O121,IF(K121&gt;0,IF(OR(L121="BASE"),AVERAGE(INDIRECT("krzywa!C"&amp;MATCH(A121-$A$2,krzywa!A:A,0)&amp;":C"&amp;MATCH(B121-$A$2,krzywa!A:A,0),TRUE)),IF(OR(L121="OFFPEAK"),AVERAGE(INDIRECT("krzywa!D"&amp;MATCH(A121-$A$2,krzywa!A:A,0)&amp;":D"&amp;MATCH(B121-$A$2,krzywa!A:A,0))))))),4)</f>
        <v>0</v>
      </c>
      <c r="K121">
        <f t="shared" si="24"/>
        <v>0</v>
      </c>
      <c r="M121">
        <f>NETWORKDAYS(A121,B121,koszyki!$M$20:$M$874)</f>
        <v>0</v>
      </c>
      <c r="N121">
        <f>B121-A121+1- NETWORKDAYS(A121,B121,koszyki!$M$20:$M$874)</f>
        <v>1</v>
      </c>
      <c r="O121" s="36" t="e">
        <f ca="1">ROUND(IF((B121-A121+1)&gt;2,IF(C121=75,AVERAGE(INDIRECT("krzywa!B"&amp;MATCH(K121-6,krzywa!A:A,0)&amp;":B"&amp;MATCH(K121-2,krzywa!A:A,0))),AVERAGE(INDIRECT("krzywa!B"&amp;MATCH(A121-$A$2+BM121,krzywa!A:A,0)&amp;":B"&amp;MATCH(B121-$A$2-AU121,krzywa!A:A,0)))),INDIRECT("krzywa!B"&amp;MATCH(K121,krzywa!A:A,0))),4)</f>
        <v>#N/A</v>
      </c>
      <c r="P121">
        <f t="shared" si="40"/>
        <v>0</v>
      </c>
      <c r="Q121" s="49">
        <f ca="1">-C121*ABS(D121-F121)*H121*I121*'Kalkulator Depozytów'!$F$14+'kompensacja międzyproduktowa'!X121</f>
        <v>0</v>
      </c>
    </row>
    <row r="122" spans="3:17">
      <c r="C122">
        <f t="shared" si="23"/>
        <v>0</v>
      </c>
      <c r="D122" s="21">
        <f>'Kalkulator Depozytów'!M127</f>
        <v>0</v>
      </c>
      <c r="E122" s="21">
        <f>'Kalkulator Depozytów'!N127</f>
        <v>0</v>
      </c>
      <c r="F122" s="21">
        <f>'Kalkulator Depozytów'!O127</f>
        <v>0</v>
      </c>
      <c r="G122" s="21">
        <f>'Kalkulator Depozytów'!P127</f>
        <v>0</v>
      </c>
      <c r="H122" s="21">
        <f>'Kalkulator Depozytów'!Q127</f>
        <v>0</v>
      </c>
      <c r="I122" s="37">
        <f ca="1">ROUND(IF(OR(AND(K122&gt;0,L122="PEAK5"),AND(K122&gt;0,L122="BASE5")),O122,IF(K122&gt;0,IF(OR(L122="BASE"),AVERAGE(INDIRECT("krzywa!C"&amp;MATCH(A122-$A$2,krzywa!A:A,0)&amp;":C"&amp;MATCH(B122-$A$2,krzywa!A:A,0),TRUE)),IF(OR(L122="OFFPEAK"),AVERAGE(INDIRECT("krzywa!D"&amp;MATCH(A122-$A$2,krzywa!A:A,0)&amp;":D"&amp;MATCH(B122-$A$2,krzywa!A:A,0))))))),4)</f>
        <v>0</v>
      </c>
      <c r="K122">
        <f t="shared" si="24"/>
        <v>0</v>
      </c>
      <c r="M122">
        <f>NETWORKDAYS(A122,B122,koszyki!$M$20:$M$874)</f>
        <v>0</v>
      </c>
      <c r="N122">
        <f>B122-A122+1- NETWORKDAYS(A122,B122,koszyki!$M$20:$M$874)</f>
        <v>1</v>
      </c>
      <c r="O122" s="36" t="e">
        <f ca="1">ROUND(IF((B122-A122+1)&gt;2,IF(C122=75,AVERAGE(INDIRECT("krzywa!B"&amp;MATCH(K122-6,krzywa!A:A,0)&amp;":B"&amp;MATCH(K122-2,krzywa!A:A,0))),AVERAGE(INDIRECT("krzywa!B"&amp;MATCH(A122-$A$2+BM122,krzywa!A:A,0)&amp;":B"&amp;MATCH(B122-$A$2-AU122,krzywa!A:A,0)))),INDIRECT("krzywa!B"&amp;MATCH(K122,krzywa!A:A,0))),4)</f>
        <v>#N/A</v>
      </c>
      <c r="P122">
        <f t="shared" si="40"/>
        <v>0</v>
      </c>
      <c r="Q122" s="49">
        <f ca="1">-C122*ABS(D122-F122)*H122*I122*'Kalkulator Depozytów'!$F$14+'kompensacja międzyproduktowa'!X122</f>
        <v>0</v>
      </c>
    </row>
    <row r="123" spans="3:17">
      <c r="C123">
        <f t="shared" si="23"/>
        <v>0</v>
      </c>
      <c r="D123" s="21">
        <f>'Kalkulator Depozytów'!M128</f>
        <v>0</v>
      </c>
      <c r="E123" s="21">
        <f>'Kalkulator Depozytów'!N128</f>
        <v>0</v>
      </c>
      <c r="F123" s="21">
        <f>'Kalkulator Depozytów'!O128</f>
        <v>0</v>
      </c>
      <c r="G123" s="21">
        <f>'Kalkulator Depozytów'!P128</f>
        <v>0</v>
      </c>
      <c r="H123" s="21">
        <f>'Kalkulator Depozytów'!Q128</f>
        <v>0</v>
      </c>
      <c r="I123" s="37">
        <f ca="1">ROUND(IF(OR(AND(K123&gt;0,L123="PEAK5"),AND(K123&gt;0,L123="BASE5")),O123,IF(K123&gt;0,IF(OR(L123="BASE"),AVERAGE(INDIRECT("krzywa!C"&amp;MATCH(A123-$A$2,krzywa!A:A,0)&amp;":C"&amp;MATCH(B123-$A$2,krzywa!A:A,0),TRUE)),IF(OR(L123="OFFPEAK"),AVERAGE(INDIRECT("krzywa!D"&amp;MATCH(A123-$A$2,krzywa!A:A,0)&amp;":D"&amp;MATCH(B123-$A$2,krzywa!A:A,0))))))),4)</f>
        <v>0</v>
      </c>
      <c r="K123">
        <f t="shared" si="24"/>
        <v>0</v>
      </c>
      <c r="M123">
        <f>NETWORKDAYS(A123,B123,koszyki!$M$20:$M$874)</f>
        <v>0</v>
      </c>
      <c r="N123">
        <f>B123-A123+1- NETWORKDAYS(A123,B123,koszyki!$M$20:$M$874)</f>
        <v>1</v>
      </c>
      <c r="O123" s="36" t="e">
        <f ca="1">ROUND(IF((B123-A123+1)&gt;2,IF(C123=75,AVERAGE(INDIRECT("krzywa!B"&amp;MATCH(K123-6,krzywa!A:A,0)&amp;":B"&amp;MATCH(K123-2,krzywa!A:A,0))),AVERAGE(INDIRECT("krzywa!B"&amp;MATCH(A123-$A$2+BM123,krzywa!A:A,0)&amp;":B"&amp;MATCH(B123-$A$2-AU123,krzywa!A:A,0)))),INDIRECT("krzywa!B"&amp;MATCH(K123,krzywa!A:A,0))),4)</f>
        <v>#N/A</v>
      </c>
      <c r="P123">
        <f t="shared" si="40"/>
        <v>0</v>
      </c>
      <c r="Q123" s="49">
        <f ca="1">-C123*ABS(D123-F123)*H123*I123*'Kalkulator Depozytów'!$F$14+'kompensacja międzyproduktowa'!X123</f>
        <v>0</v>
      </c>
    </row>
    <row r="124" spans="3:17">
      <c r="C124">
        <f t="shared" si="23"/>
        <v>0</v>
      </c>
      <c r="D124" s="21">
        <f>'Kalkulator Depozytów'!M129</f>
        <v>0</v>
      </c>
      <c r="E124" s="21">
        <f>'Kalkulator Depozytów'!N129</f>
        <v>0</v>
      </c>
      <c r="F124" s="21">
        <f>'Kalkulator Depozytów'!O129</f>
        <v>0</v>
      </c>
      <c r="G124" s="21">
        <f>'Kalkulator Depozytów'!P129</f>
        <v>0</v>
      </c>
      <c r="H124" s="21">
        <f>'Kalkulator Depozytów'!Q129</f>
        <v>0</v>
      </c>
      <c r="I124" s="37">
        <f ca="1">ROUND(IF(OR(AND(K124&gt;0,L124="PEAK5"),AND(K124&gt;0,L124="BASE5")),O124,IF(K124&gt;0,IF(OR(L124="BASE"),AVERAGE(INDIRECT("krzywa!C"&amp;MATCH(A124-$A$2,krzywa!A:A,0)&amp;":C"&amp;MATCH(B124-$A$2,krzywa!A:A,0),TRUE)),IF(OR(L124="OFFPEAK"),AVERAGE(INDIRECT("krzywa!D"&amp;MATCH(A124-$A$2,krzywa!A:A,0)&amp;":D"&amp;MATCH(B124-$A$2,krzywa!A:A,0))))))),4)</f>
        <v>0</v>
      </c>
      <c r="K124">
        <f t="shared" si="24"/>
        <v>0</v>
      </c>
      <c r="M124">
        <f>NETWORKDAYS(A124,B124,koszyki!$M$20:$M$874)</f>
        <v>0</v>
      </c>
      <c r="N124">
        <f>B124-A124+1- NETWORKDAYS(A124,B124,koszyki!$M$20:$M$874)</f>
        <v>1</v>
      </c>
      <c r="O124" s="36" t="e">
        <f ca="1">ROUND(IF((B124-A124+1)&gt;2,IF(C124=75,AVERAGE(INDIRECT("krzywa!B"&amp;MATCH(K124-6,krzywa!A:A,0)&amp;":B"&amp;MATCH(K124-2,krzywa!A:A,0))),AVERAGE(INDIRECT("krzywa!B"&amp;MATCH(A124-$A$2+BM124,krzywa!A:A,0)&amp;":B"&amp;MATCH(B124-$A$2-AU124,krzywa!A:A,0)))),INDIRECT("krzywa!B"&amp;MATCH(K124,krzywa!A:A,0))),4)</f>
        <v>#N/A</v>
      </c>
      <c r="P124">
        <f t="shared" si="40"/>
        <v>0</v>
      </c>
      <c r="Q124" s="49">
        <f ca="1">-C124*ABS(D124-F124)*H124*I124*'Kalkulator Depozytów'!$F$14+'kompensacja międzyproduktowa'!X124</f>
        <v>0</v>
      </c>
    </row>
    <row r="125" spans="3:17">
      <c r="C125">
        <f t="shared" si="23"/>
        <v>0</v>
      </c>
      <c r="D125" s="21">
        <f>'Kalkulator Depozytów'!M130</f>
        <v>0</v>
      </c>
      <c r="E125" s="21">
        <f>'Kalkulator Depozytów'!N130</f>
        <v>0</v>
      </c>
      <c r="F125" s="21">
        <f>'Kalkulator Depozytów'!O130</f>
        <v>0</v>
      </c>
      <c r="G125" s="21">
        <f>'Kalkulator Depozytów'!P130</f>
        <v>0</v>
      </c>
      <c r="H125" s="21">
        <f>'Kalkulator Depozytów'!Q130</f>
        <v>0</v>
      </c>
      <c r="I125" s="37">
        <f ca="1">ROUND(IF(OR(AND(K125&gt;0,L125="PEAK5"),AND(K125&gt;0,L125="BASE5")),O125,IF(K125&gt;0,IF(OR(L125="BASE"),AVERAGE(INDIRECT("krzywa!C"&amp;MATCH(A125-$A$2,krzywa!A:A,0)&amp;":C"&amp;MATCH(B125-$A$2,krzywa!A:A,0),TRUE)),IF(OR(L125="OFFPEAK"),AVERAGE(INDIRECT("krzywa!D"&amp;MATCH(A125-$A$2,krzywa!A:A,0)&amp;":D"&amp;MATCH(B125-$A$2,krzywa!A:A,0))))))),4)</f>
        <v>0</v>
      </c>
      <c r="K125">
        <f t="shared" si="24"/>
        <v>0</v>
      </c>
      <c r="M125">
        <f>NETWORKDAYS(A125,B125,koszyki!$M$20:$M$874)</f>
        <v>0</v>
      </c>
      <c r="N125">
        <f>B125-A125+1- NETWORKDAYS(A125,B125,koszyki!$M$20:$M$874)</f>
        <v>1</v>
      </c>
      <c r="O125" s="36" t="e">
        <f ca="1">ROUND(IF((B125-A125+1)&gt;2,IF(C125=75,AVERAGE(INDIRECT("krzywa!B"&amp;MATCH(K125-6,krzywa!A:A,0)&amp;":B"&amp;MATCH(K125-2,krzywa!A:A,0))),AVERAGE(INDIRECT("krzywa!B"&amp;MATCH(A125-$A$2+BM125,krzywa!A:A,0)&amp;":B"&amp;MATCH(B125-$A$2-AU125,krzywa!A:A,0)))),INDIRECT("krzywa!B"&amp;MATCH(K125,krzywa!A:A,0))),4)</f>
        <v>#N/A</v>
      </c>
      <c r="P125">
        <f t="shared" si="40"/>
        <v>0</v>
      </c>
      <c r="Q125" s="49">
        <f ca="1">-C125*ABS(D125-F125)*H125*I125*'Kalkulator Depozytów'!$F$14+'kompensacja międzyproduktowa'!X125</f>
        <v>0</v>
      </c>
    </row>
    <row r="126" spans="3:17">
      <c r="C126">
        <f t="shared" si="23"/>
        <v>0</v>
      </c>
      <c r="D126" s="21">
        <f>'Kalkulator Depozytów'!M131</f>
        <v>0</v>
      </c>
      <c r="E126" s="21">
        <f>'Kalkulator Depozytów'!N131</f>
        <v>0</v>
      </c>
      <c r="F126" s="21">
        <f>'Kalkulator Depozytów'!O131</f>
        <v>0</v>
      </c>
      <c r="G126" s="21">
        <f>'Kalkulator Depozytów'!P131</f>
        <v>0</v>
      </c>
      <c r="H126" s="21">
        <f>'Kalkulator Depozytów'!Q131</f>
        <v>0</v>
      </c>
      <c r="I126" s="37">
        <f ca="1">ROUND(IF(OR(AND(K126&gt;0,L126="PEAK5"),AND(K126&gt;0,L126="BASE5")),O126,IF(K126&gt;0,IF(OR(L126="BASE"),AVERAGE(INDIRECT("krzywa!C"&amp;MATCH(A126-$A$2,krzywa!A:A,0)&amp;":C"&amp;MATCH(B126-$A$2,krzywa!A:A,0),TRUE)),IF(OR(L126="OFFPEAK"),AVERAGE(INDIRECT("krzywa!D"&amp;MATCH(A126-$A$2,krzywa!A:A,0)&amp;":D"&amp;MATCH(B126-$A$2,krzywa!A:A,0))))))),4)</f>
        <v>0</v>
      </c>
      <c r="K126">
        <f t="shared" si="24"/>
        <v>0</v>
      </c>
      <c r="M126">
        <f>NETWORKDAYS(A126,B126,koszyki!$M$20:$M$874)</f>
        <v>0</v>
      </c>
      <c r="N126">
        <f>B126-A126+1- NETWORKDAYS(A126,B126,koszyki!$M$20:$M$874)</f>
        <v>1</v>
      </c>
      <c r="O126" s="36" t="e">
        <f ca="1">ROUND(IF((B126-A126+1)&gt;2,IF(C126=75,AVERAGE(INDIRECT("krzywa!B"&amp;MATCH(K126-6,krzywa!A:A,0)&amp;":B"&amp;MATCH(K126-2,krzywa!A:A,0))),AVERAGE(INDIRECT("krzywa!B"&amp;MATCH(A126-$A$2+BM126,krzywa!A:A,0)&amp;":B"&amp;MATCH(B126-$A$2-AU126,krzywa!A:A,0)))),INDIRECT("krzywa!B"&amp;MATCH(K126,krzywa!A:A,0))),4)</f>
        <v>#N/A</v>
      </c>
      <c r="P126">
        <f t="shared" si="40"/>
        <v>0</v>
      </c>
      <c r="Q126" s="49">
        <f ca="1">-C126*ABS(D126-F126)*H126*I126*'Kalkulator Depozytów'!$F$14+'kompensacja międzyproduktowa'!X126</f>
        <v>0</v>
      </c>
    </row>
    <row r="127" spans="3:17">
      <c r="C127">
        <f t="shared" si="23"/>
        <v>0</v>
      </c>
      <c r="D127" s="21">
        <f>'Kalkulator Depozytów'!M132</f>
        <v>0</v>
      </c>
      <c r="E127" s="21">
        <f>'Kalkulator Depozytów'!N132</f>
        <v>0</v>
      </c>
      <c r="F127" s="21">
        <f>'Kalkulator Depozytów'!O132</f>
        <v>0</v>
      </c>
      <c r="G127" s="21">
        <f>'Kalkulator Depozytów'!P132</f>
        <v>0</v>
      </c>
      <c r="H127" s="21">
        <f>'Kalkulator Depozytów'!Q132</f>
        <v>0</v>
      </c>
      <c r="I127" s="37">
        <f ca="1">ROUND(IF(OR(AND(K127&gt;0,L127="PEAK5"),AND(K127&gt;0,L127="BASE5")),O127,IF(K127&gt;0,IF(OR(L127="BASE"),AVERAGE(INDIRECT("krzywa!C"&amp;MATCH(A127-$A$2,krzywa!A:A,0)&amp;":C"&amp;MATCH(B127-$A$2,krzywa!A:A,0),TRUE)),IF(OR(L127="OFFPEAK"),AVERAGE(INDIRECT("krzywa!D"&amp;MATCH(A127-$A$2,krzywa!A:A,0)&amp;":D"&amp;MATCH(B127-$A$2,krzywa!A:A,0))))))),4)</f>
        <v>0</v>
      </c>
      <c r="K127">
        <f t="shared" si="24"/>
        <v>0</v>
      </c>
      <c r="M127">
        <f>NETWORKDAYS(A127,B127,koszyki!$M$20:$M$874)</f>
        <v>0</v>
      </c>
      <c r="N127">
        <f>B127-A127+1- NETWORKDAYS(A127,B127,koszyki!$M$20:$M$874)</f>
        <v>1</v>
      </c>
      <c r="O127" s="36" t="e">
        <f ca="1">ROUND(IF((B127-A127+1)&gt;2,IF(C127=75,AVERAGE(INDIRECT("krzywa!B"&amp;MATCH(K127-6,krzywa!A:A,0)&amp;":B"&amp;MATCH(K127-2,krzywa!A:A,0))),AVERAGE(INDIRECT("krzywa!B"&amp;MATCH(A127-$A$2+BM127,krzywa!A:A,0)&amp;":B"&amp;MATCH(B127-$A$2-AU127,krzywa!A:A,0)))),INDIRECT("krzywa!B"&amp;MATCH(K127,krzywa!A:A,0))),4)</f>
        <v>#N/A</v>
      </c>
      <c r="P127">
        <f t="shared" si="40"/>
        <v>0</v>
      </c>
      <c r="Q127" s="49">
        <f ca="1">-C127*ABS(D127-F127)*H127*I127*'Kalkulator Depozytów'!$F$14+'kompensacja międzyproduktowa'!X127</f>
        <v>0</v>
      </c>
    </row>
    <row r="128" spans="3:17">
      <c r="C128">
        <f t="shared" si="23"/>
        <v>0</v>
      </c>
      <c r="D128" s="21">
        <f>'Kalkulator Depozytów'!M133</f>
        <v>0</v>
      </c>
      <c r="E128" s="21">
        <f>'Kalkulator Depozytów'!N133</f>
        <v>0</v>
      </c>
      <c r="F128" s="21">
        <f>'Kalkulator Depozytów'!O133</f>
        <v>0</v>
      </c>
      <c r="G128" s="21">
        <f>'Kalkulator Depozytów'!P133</f>
        <v>0</v>
      </c>
      <c r="H128" s="21">
        <f>'Kalkulator Depozytów'!Q133</f>
        <v>0</v>
      </c>
      <c r="I128" s="37">
        <f ca="1">ROUND(IF(OR(AND(K128&gt;0,L128="PEAK5"),AND(K128&gt;0,L128="BASE5")),O128,IF(K128&gt;0,IF(OR(L128="BASE"),AVERAGE(INDIRECT("krzywa!C"&amp;MATCH(A128-$A$2,krzywa!A:A,0)&amp;":C"&amp;MATCH(B128-$A$2,krzywa!A:A,0),TRUE)),IF(OR(L128="OFFPEAK"),AVERAGE(INDIRECT("krzywa!D"&amp;MATCH(A128-$A$2,krzywa!A:A,0)&amp;":D"&amp;MATCH(B128-$A$2,krzywa!A:A,0))))))),4)</f>
        <v>0</v>
      </c>
      <c r="K128">
        <f t="shared" si="24"/>
        <v>0</v>
      </c>
      <c r="M128">
        <f>NETWORKDAYS(A128,B128,koszyki!$M$20:$M$874)</f>
        <v>0</v>
      </c>
      <c r="N128">
        <f>B128-A128+1- NETWORKDAYS(A128,B128,koszyki!$M$20:$M$874)</f>
        <v>1</v>
      </c>
      <c r="O128" s="36" t="e">
        <f ca="1">ROUND(IF((B128-A128+1)&gt;2,IF(C128=75,AVERAGE(INDIRECT("krzywa!B"&amp;MATCH(K128-6,krzywa!A:A,0)&amp;":B"&amp;MATCH(K128-2,krzywa!A:A,0))),AVERAGE(INDIRECT("krzywa!B"&amp;MATCH(A128-$A$2+BM128,krzywa!A:A,0)&amp;":B"&amp;MATCH(B128-$A$2-AU128,krzywa!A:A,0)))),INDIRECT("krzywa!B"&amp;MATCH(K128,krzywa!A:A,0))),4)</f>
        <v>#N/A</v>
      </c>
      <c r="P128">
        <f t="shared" si="40"/>
        <v>0</v>
      </c>
      <c r="Q128" s="49">
        <f ca="1">-C128*ABS(D128-F128)*H128*I128*'Kalkulator Depozytów'!$F$14+'kompensacja międzyproduktowa'!X128</f>
        <v>0</v>
      </c>
    </row>
    <row r="129" spans="3:17">
      <c r="C129">
        <f t="shared" si="23"/>
        <v>0</v>
      </c>
      <c r="D129" s="21">
        <f>'Kalkulator Depozytów'!M134</f>
        <v>0</v>
      </c>
      <c r="E129" s="21">
        <f>'Kalkulator Depozytów'!N134</f>
        <v>0</v>
      </c>
      <c r="F129" s="21">
        <f>'Kalkulator Depozytów'!O134</f>
        <v>0</v>
      </c>
      <c r="G129" s="21">
        <f>'Kalkulator Depozytów'!P134</f>
        <v>0</v>
      </c>
      <c r="H129" s="21">
        <f>'Kalkulator Depozytów'!Q134</f>
        <v>0</v>
      </c>
      <c r="I129" s="37">
        <f ca="1">ROUND(IF(OR(AND(K129&gt;0,L129="PEAK5"),AND(K129&gt;0,L129="BASE5")),O129,IF(K129&gt;0,IF(OR(L129="BASE"),AVERAGE(INDIRECT("krzywa!C"&amp;MATCH(A129-$A$2,krzywa!A:A,0)&amp;":C"&amp;MATCH(B129-$A$2,krzywa!A:A,0),TRUE)),IF(OR(L129="OFFPEAK"),AVERAGE(INDIRECT("krzywa!D"&amp;MATCH(A129-$A$2,krzywa!A:A,0)&amp;":D"&amp;MATCH(B129-$A$2,krzywa!A:A,0))))))),4)</f>
        <v>0</v>
      </c>
      <c r="K129">
        <f t="shared" si="24"/>
        <v>0</v>
      </c>
      <c r="M129">
        <f>NETWORKDAYS(A129,B129,koszyki!$M$20:$M$874)</f>
        <v>0</v>
      </c>
      <c r="N129">
        <f>B129-A129+1- NETWORKDAYS(A129,B129,koszyki!$M$20:$M$874)</f>
        <v>1</v>
      </c>
      <c r="O129" s="36" t="e">
        <f ca="1">ROUND(IF((B129-A129+1)&gt;2,IF(C129=75,AVERAGE(INDIRECT("krzywa!B"&amp;MATCH(K129-6,krzywa!A:A,0)&amp;":B"&amp;MATCH(K129-2,krzywa!A:A,0))),AVERAGE(INDIRECT("krzywa!B"&amp;MATCH(A129-$A$2+BM129,krzywa!A:A,0)&amp;":B"&amp;MATCH(B129-$A$2-AU129,krzywa!A:A,0)))),INDIRECT("krzywa!B"&amp;MATCH(K129,krzywa!A:A,0))),4)</f>
        <v>#N/A</v>
      </c>
      <c r="P129">
        <f t="shared" si="40"/>
        <v>0</v>
      </c>
      <c r="Q129" s="49">
        <f ca="1">-C129*ABS(D129-F129)*H129*I129*'Kalkulator Depozytów'!$F$14+'kompensacja międzyproduktowa'!X129</f>
        <v>0</v>
      </c>
    </row>
    <row r="130" spans="3:17">
      <c r="C130">
        <f t="shared" si="23"/>
        <v>0</v>
      </c>
      <c r="D130" s="21">
        <f>'Kalkulator Depozytów'!M135</f>
        <v>0</v>
      </c>
      <c r="E130" s="21">
        <f>'Kalkulator Depozytów'!N135</f>
        <v>0</v>
      </c>
      <c r="F130" s="21">
        <f>'Kalkulator Depozytów'!O135</f>
        <v>0</v>
      </c>
      <c r="G130" s="21">
        <f>'Kalkulator Depozytów'!P135</f>
        <v>0</v>
      </c>
      <c r="H130" s="21">
        <f>'Kalkulator Depozytów'!Q135</f>
        <v>0</v>
      </c>
      <c r="I130" s="37">
        <f ca="1">ROUND(IF(OR(AND(K130&gt;0,L130="PEAK5"),AND(K130&gt;0,L130="BASE5")),O130,IF(K130&gt;0,IF(OR(L130="BASE"),AVERAGE(INDIRECT("krzywa!C"&amp;MATCH(A130-$A$2,krzywa!A:A,0)&amp;":C"&amp;MATCH(B130-$A$2,krzywa!A:A,0),TRUE)),IF(OR(L130="OFFPEAK"),AVERAGE(INDIRECT("krzywa!D"&amp;MATCH(A130-$A$2,krzywa!A:A,0)&amp;":D"&amp;MATCH(B130-$A$2,krzywa!A:A,0))))))),4)</f>
        <v>0</v>
      </c>
      <c r="K130">
        <f t="shared" si="24"/>
        <v>0</v>
      </c>
      <c r="M130">
        <f>NETWORKDAYS(A130,B130,koszyki!$M$20:$M$874)</f>
        <v>0</v>
      </c>
      <c r="N130">
        <f>B130-A130+1- NETWORKDAYS(A130,B130,koszyki!$M$20:$M$874)</f>
        <v>1</v>
      </c>
      <c r="O130" s="36" t="e">
        <f ca="1">ROUND(IF((B130-A130+1)&gt;2,IF(C130=75,AVERAGE(INDIRECT("krzywa!B"&amp;MATCH(K130-6,krzywa!A:A,0)&amp;":B"&amp;MATCH(K130-2,krzywa!A:A,0))),AVERAGE(INDIRECT("krzywa!B"&amp;MATCH(A130-$A$2+BM130,krzywa!A:A,0)&amp;":B"&amp;MATCH(B130-$A$2-AU130,krzywa!A:A,0)))),INDIRECT("krzywa!B"&amp;MATCH(K130,krzywa!A:A,0))),4)</f>
        <v>#N/A</v>
      </c>
      <c r="P130">
        <f t="shared" si="40"/>
        <v>0</v>
      </c>
      <c r="Q130" s="49">
        <f ca="1">-C130*ABS(D130-F130)*H130*I130*'Kalkulator Depozytów'!$F$14+'kompensacja międzyproduktowa'!X130</f>
        <v>0</v>
      </c>
    </row>
    <row r="131" spans="3:17">
      <c r="C131">
        <f t="shared" si="23"/>
        <v>0</v>
      </c>
      <c r="D131" s="21">
        <f>'Kalkulator Depozytów'!M136</f>
        <v>0</v>
      </c>
      <c r="E131" s="21">
        <f>'Kalkulator Depozytów'!N136</f>
        <v>0</v>
      </c>
      <c r="F131" s="21">
        <f>'Kalkulator Depozytów'!O136</f>
        <v>0</v>
      </c>
      <c r="G131" s="21">
        <f>'Kalkulator Depozytów'!P136</f>
        <v>0</v>
      </c>
      <c r="H131" s="21">
        <f>'Kalkulator Depozytów'!Q136</f>
        <v>0</v>
      </c>
      <c r="I131" s="37">
        <f ca="1">ROUND(IF(OR(AND(K131&gt;0,L131="PEAK5"),AND(K131&gt;0,L131="BASE5")),O131,IF(K131&gt;0,IF(OR(L131="BASE"),AVERAGE(INDIRECT("krzywa!C"&amp;MATCH(A131-$A$2,krzywa!A:A,0)&amp;":C"&amp;MATCH(B131-$A$2,krzywa!A:A,0),TRUE)),IF(OR(L131="OFFPEAK"),AVERAGE(INDIRECT("krzywa!D"&amp;MATCH(A131-$A$2,krzywa!A:A,0)&amp;":D"&amp;MATCH(B131-$A$2,krzywa!A:A,0))))))),4)</f>
        <v>0</v>
      </c>
      <c r="K131">
        <f t="shared" si="24"/>
        <v>0</v>
      </c>
      <c r="M131">
        <f>NETWORKDAYS(A131,B131,koszyki!$M$20:$M$874)</f>
        <v>0</v>
      </c>
      <c r="N131">
        <f>B131-A131+1- NETWORKDAYS(A131,B131,koszyki!$M$20:$M$874)</f>
        <v>1</v>
      </c>
      <c r="O131" s="36" t="e">
        <f ca="1">ROUND(IF((B131-A131+1)&gt;2,IF(C131=75,AVERAGE(INDIRECT("krzywa!B"&amp;MATCH(K131-6,krzywa!A:A,0)&amp;":B"&amp;MATCH(K131-2,krzywa!A:A,0))),AVERAGE(INDIRECT("krzywa!B"&amp;MATCH(A131-$A$2+BM131,krzywa!A:A,0)&amp;":B"&amp;MATCH(B131-$A$2-AU131,krzywa!A:A,0)))),INDIRECT("krzywa!B"&amp;MATCH(K131,krzywa!A:A,0))),4)</f>
        <v>#N/A</v>
      </c>
      <c r="P131">
        <f t="shared" si="40"/>
        <v>0</v>
      </c>
      <c r="Q131" s="49">
        <f ca="1">-C131*ABS(D131-F131)*H131*I131*'Kalkulator Depozytów'!$F$14+'kompensacja międzyproduktowa'!X131</f>
        <v>0</v>
      </c>
    </row>
    <row r="132" spans="3:17">
      <c r="C132">
        <f t="shared" si="23"/>
        <v>0</v>
      </c>
      <c r="D132" s="21">
        <f>'Kalkulator Depozytów'!M137</f>
        <v>0</v>
      </c>
      <c r="E132" s="21">
        <f>'Kalkulator Depozytów'!N137</f>
        <v>0</v>
      </c>
      <c r="F132" s="21">
        <f>'Kalkulator Depozytów'!O137</f>
        <v>0</v>
      </c>
      <c r="G132" s="21">
        <f>'Kalkulator Depozytów'!P137</f>
        <v>0</v>
      </c>
      <c r="H132" s="21">
        <f>'Kalkulator Depozytów'!Q137</f>
        <v>0</v>
      </c>
      <c r="I132" s="37">
        <f ca="1">ROUND(IF(OR(AND(K132&gt;0,L132="PEAK5"),AND(K132&gt;0,L132="BASE5")),O132,IF(K132&gt;0,IF(OR(L132="BASE"),AVERAGE(INDIRECT("krzywa!C"&amp;MATCH(A132-$A$2,krzywa!A:A,0)&amp;":C"&amp;MATCH(B132-$A$2,krzywa!A:A,0),TRUE)),IF(OR(L132="OFFPEAK"),AVERAGE(INDIRECT("krzywa!D"&amp;MATCH(A132-$A$2,krzywa!A:A,0)&amp;":D"&amp;MATCH(B132-$A$2,krzywa!A:A,0))))))),4)</f>
        <v>0</v>
      </c>
      <c r="K132">
        <f t="shared" si="24"/>
        <v>0</v>
      </c>
      <c r="M132">
        <f>NETWORKDAYS(A132,B132,koszyki!$M$20:$M$874)</f>
        <v>0</v>
      </c>
      <c r="N132">
        <f>B132-A132+1- NETWORKDAYS(A132,B132,koszyki!$M$20:$M$874)</f>
        <v>1</v>
      </c>
      <c r="O132" s="36" t="e">
        <f ca="1">ROUND(IF((B132-A132+1)&gt;2,IF(C132=75,AVERAGE(INDIRECT("krzywa!B"&amp;MATCH(K132-6,krzywa!A:A,0)&amp;":B"&amp;MATCH(K132-2,krzywa!A:A,0))),AVERAGE(INDIRECT("krzywa!B"&amp;MATCH(A132-$A$2+BM132,krzywa!A:A,0)&amp;":B"&amp;MATCH(B132-$A$2-AU132,krzywa!A:A,0)))),INDIRECT("krzywa!B"&amp;MATCH(K132,krzywa!A:A,0))),4)</f>
        <v>#N/A</v>
      </c>
      <c r="P132">
        <f t="shared" si="40"/>
        <v>0</v>
      </c>
      <c r="Q132" s="49">
        <f ca="1">-C132*ABS(D132-F132)*H132*I132*'Kalkulator Depozytów'!$F$14+'kompensacja międzyproduktowa'!X132</f>
        <v>0</v>
      </c>
    </row>
    <row r="133" spans="3:17">
      <c r="C133">
        <f t="shared" si="23"/>
        <v>0</v>
      </c>
      <c r="D133" s="21">
        <f>'Kalkulator Depozytów'!M138</f>
        <v>0</v>
      </c>
      <c r="E133" s="21">
        <f>'Kalkulator Depozytów'!N138</f>
        <v>0</v>
      </c>
      <c r="F133" s="21">
        <f>'Kalkulator Depozytów'!O138</f>
        <v>0</v>
      </c>
      <c r="G133" s="21">
        <f>'Kalkulator Depozytów'!P138</f>
        <v>0</v>
      </c>
      <c r="H133" s="21">
        <f>'Kalkulator Depozytów'!Q138</f>
        <v>0</v>
      </c>
      <c r="I133" s="37">
        <f ca="1">ROUND(IF(OR(AND(K133&gt;0,L133="PEAK5"),AND(K133&gt;0,L133="BASE5")),O133,IF(K133&gt;0,IF(OR(L133="BASE"),AVERAGE(INDIRECT("krzywa!C"&amp;MATCH(A133-$A$2,krzywa!A:A,0)&amp;":C"&amp;MATCH(B133-$A$2,krzywa!A:A,0),TRUE)),IF(OR(L133="OFFPEAK"),AVERAGE(INDIRECT("krzywa!D"&amp;MATCH(A133-$A$2,krzywa!A:A,0)&amp;":D"&amp;MATCH(B133-$A$2,krzywa!A:A,0))))))),4)</f>
        <v>0</v>
      </c>
      <c r="K133">
        <f t="shared" si="24"/>
        <v>0</v>
      </c>
      <c r="M133">
        <f>NETWORKDAYS(A133,B133,koszyki!$M$20:$M$874)</f>
        <v>0</v>
      </c>
      <c r="N133">
        <f>B133-A133+1- NETWORKDAYS(A133,B133,koszyki!$M$20:$M$874)</f>
        <v>1</v>
      </c>
      <c r="O133" s="36" t="e">
        <f ca="1">ROUND(IF((B133-A133+1)&gt;2,IF(C133=75,AVERAGE(INDIRECT("krzywa!B"&amp;MATCH(K133-6,krzywa!A:A,0)&amp;":B"&amp;MATCH(K133-2,krzywa!A:A,0))),AVERAGE(INDIRECT("krzywa!B"&amp;MATCH(A133-$A$2+BM133,krzywa!A:A,0)&amp;":B"&amp;MATCH(B133-$A$2-AU133,krzywa!A:A,0)))),INDIRECT("krzywa!B"&amp;MATCH(K133,krzywa!A:A,0))),4)</f>
        <v>#N/A</v>
      </c>
      <c r="P133">
        <f t="shared" si="40"/>
        <v>0</v>
      </c>
      <c r="Q133" s="49">
        <f ca="1">-C133*ABS(D133-F133)*H133*I133*'Kalkulator Depozytów'!$F$14+'kompensacja międzyproduktowa'!X133</f>
        <v>0</v>
      </c>
    </row>
    <row r="134" spans="3:17">
      <c r="C134">
        <f t="shared" si="23"/>
        <v>0</v>
      </c>
      <c r="D134" s="21">
        <f>'Kalkulator Depozytów'!M139</f>
        <v>0</v>
      </c>
      <c r="E134" s="21">
        <f>'Kalkulator Depozytów'!N139</f>
        <v>0</v>
      </c>
      <c r="F134" s="21">
        <f>'Kalkulator Depozytów'!O139</f>
        <v>0</v>
      </c>
      <c r="G134" s="21">
        <f>'Kalkulator Depozytów'!P139</f>
        <v>0</v>
      </c>
      <c r="H134" s="21">
        <f>'Kalkulator Depozytów'!Q139</f>
        <v>0</v>
      </c>
      <c r="I134" s="37">
        <f ca="1">ROUND(IF(OR(AND(K134&gt;0,L134="PEAK5"),AND(K134&gt;0,L134="BASE5")),O134,IF(K134&gt;0,IF(OR(L134="BASE"),AVERAGE(INDIRECT("krzywa!C"&amp;MATCH(A134-$A$2,krzywa!A:A,0)&amp;":C"&amp;MATCH(B134-$A$2,krzywa!A:A,0),TRUE)),IF(OR(L134="OFFPEAK"),AVERAGE(INDIRECT("krzywa!D"&amp;MATCH(A134-$A$2,krzywa!A:A,0)&amp;":D"&amp;MATCH(B134-$A$2,krzywa!A:A,0))))))),4)</f>
        <v>0</v>
      </c>
      <c r="K134">
        <f t="shared" si="24"/>
        <v>0</v>
      </c>
      <c r="M134">
        <f>NETWORKDAYS(A134,B134,koszyki!$M$20:$M$874)</f>
        <v>0</v>
      </c>
      <c r="N134">
        <f>B134-A134+1- NETWORKDAYS(A134,B134,koszyki!$M$20:$M$874)</f>
        <v>1</v>
      </c>
      <c r="O134" s="36" t="e">
        <f ca="1">ROUND(IF((B134-A134+1)&gt;2,IF(C134=75,AVERAGE(INDIRECT("krzywa!B"&amp;MATCH(K134-6,krzywa!A:A,0)&amp;":B"&amp;MATCH(K134-2,krzywa!A:A,0))),AVERAGE(INDIRECT("krzywa!B"&amp;MATCH(A134-$A$2+BM134,krzywa!A:A,0)&amp;":B"&amp;MATCH(B134-$A$2-AU134,krzywa!A:A,0)))),INDIRECT("krzywa!B"&amp;MATCH(K134,krzywa!A:A,0))),4)</f>
        <v>#N/A</v>
      </c>
      <c r="P134">
        <f t="shared" si="40"/>
        <v>0</v>
      </c>
      <c r="Q134" s="49">
        <f ca="1">-C134*ABS(D134-F134)*H134*I134*'Kalkulator Depozytów'!$F$14+'kompensacja międzyproduktowa'!X134</f>
        <v>0</v>
      </c>
    </row>
    <row r="135" spans="3:17">
      <c r="C135">
        <f t="shared" si="23"/>
        <v>0</v>
      </c>
      <c r="D135" s="21">
        <f>'Kalkulator Depozytów'!M140</f>
        <v>0</v>
      </c>
      <c r="E135" s="21">
        <f>'Kalkulator Depozytów'!N140</f>
        <v>0</v>
      </c>
      <c r="F135" s="21">
        <f>'Kalkulator Depozytów'!O140</f>
        <v>0</v>
      </c>
      <c r="G135" s="21">
        <f>'Kalkulator Depozytów'!P140</f>
        <v>0</v>
      </c>
      <c r="H135" s="21">
        <f>'Kalkulator Depozytów'!Q140</f>
        <v>0</v>
      </c>
      <c r="I135" s="37">
        <f ca="1">ROUND(IF(OR(AND(K135&gt;0,L135="PEAK5"),AND(K135&gt;0,L135="BASE5")),O135,IF(K135&gt;0,IF(OR(L135="BASE"),AVERAGE(INDIRECT("krzywa!C"&amp;MATCH(A135-$A$2,krzywa!A:A,0)&amp;":C"&amp;MATCH(B135-$A$2,krzywa!A:A,0),TRUE)),IF(OR(L135="OFFPEAK"),AVERAGE(INDIRECT("krzywa!D"&amp;MATCH(A135-$A$2,krzywa!A:A,0)&amp;":D"&amp;MATCH(B135-$A$2,krzywa!A:A,0))))))),4)</f>
        <v>0</v>
      </c>
      <c r="K135">
        <f t="shared" si="24"/>
        <v>0</v>
      </c>
      <c r="M135">
        <f>NETWORKDAYS(A135,B135,koszyki!$M$20:$M$874)</f>
        <v>0</v>
      </c>
      <c r="N135">
        <f>B135-A135+1- NETWORKDAYS(A135,B135,koszyki!$M$20:$M$874)</f>
        <v>1</v>
      </c>
      <c r="O135" s="36" t="e">
        <f ca="1">ROUND(IF((B135-A135+1)&gt;2,IF(C135=75,AVERAGE(INDIRECT("krzywa!B"&amp;MATCH(K135-6,krzywa!A:A,0)&amp;":B"&amp;MATCH(K135-2,krzywa!A:A,0))),AVERAGE(INDIRECT("krzywa!B"&amp;MATCH(A135-$A$2+BM135,krzywa!A:A,0)&amp;":B"&amp;MATCH(B135-$A$2-AU135,krzywa!A:A,0)))),INDIRECT("krzywa!B"&amp;MATCH(K135,krzywa!A:A,0))),4)</f>
        <v>#N/A</v>
      </c>
      <c r="P135">
        <f t="shared" si="40"/>
        <v>0</v>
      </c>
      <c r="Q135" s="49">
        <f ca="1">-C135*ABS(D135-F135)*H135*I135*'Kalkulator Depozytów'!$F$14+'kompensacja międzyproduktowa'!X135</f>
        <v>0</v>
      </c>
    </row>
    <row r="136" spans="3:17">
      <c r="C136">
        <f t="shared" si="23"/>
        <v>0</v>
      </c>
      <c r="D136" s="21">
        <f>'Kalkulator Depozytów'!M141</f>
        <v>0</v>
      </c>
      <c r="E136" s="21">
        <f>'Kalkulator Depozytów'!N141</f>
        <v>0</v>
      </c>
      <c r="F136" s="21">
        <f>'Kalkulator Depozytów'!O141</f>
        <v>0</v>
      </c>
      <c r="G136" s="21">
        <f>'Kalkulator Depozytów'!P141</f>
        <v>0</v>
      </c>
      <c r="H136" s="21">
        <f>'Kalkulator Depozytów'!Q141</f>
        <v>0</v>
      </c>
      <c r="I136" s="37">
        <f ca="1">ROUND(IF(OR(AND(K136&gt;0,L136="PEAK5"),AND(K136&gt;0,L136="BASE5")),O136,IF(K136&gt;0,IF(OR(L136="BASE"),AVERAGE(INDIRECT("krzywa!C"&amp;MATCH(A136-$A$2,krzywa!A:A,0)&amp;":C"&amp;MATCH(B136-$A$2,krzywa!A:A,0),TRUE)),IF(OR(L136="OFFPEAK"),AVERAGE(INDIRECT("krzywa!D"&amp;MATCH(A136-$A$2,krzywa!A:A,0)&amp;":D"&amp;MATCH(B136-$A$2,krzywa!A:A,0))))))),4)</f>
        <v>0</v>
      </c>
      <c r="K136">
        <f t="shared" si="24"/>
        <v>0</v>
      </c>
      <c r="M136">
        <f>NETWORKDAYS(A136,B136,koszyki!$M$20:$M$874)</f>
        <v>0</v>
      </c>
      <c r="N136">
        <f>B136-A136+1- NETWORKDAYS(A136,B136,koszyki!$M$20:$M$874)</f>
        <v>1</v>
      </c>
      <c r="O136" s="36" t="e">
        <f ca="1">ROUND(IF((B136-A136+1)&gt;2,IF(C136=75,AVERAGE(INDIRECT("krzywa!B"&amp;MATCH(K136-6,krzywa!A:A,0)&amp;":B"&amp;MATCH(K136-2,krzywa!A:A,0))),AVERAGE(INDIRECT("krzywa!B"&amp;MATCH(A136-$A$2+BM136,krzywa!A:A,0)&amp;":B"&amp;MATCH(B136-$A$2-AU136,krzywa!A:A,0)))),INDIRECT("krzywa!B"&amp;MATCH(K136,krzywa!A:A,0))),4)</f>
        <v>#N/A</v>
      </c>
      <c r="P136">
        <f t="shared" si="40"/>
        <v>0</v>
      </c>
      <c r="Q136" s="49">
        <f ca="1">-C136*ABS(D136-F136)*H136*I136*'Kalkulator Depozytów'!$F$14+'kompensacja międzyproduktowa'!X136</f>
        <v>0</v>
      </c>
    </row>
    <row r="137" spans="3:17">
      <c r="C137">
        <f t="shared" ref="C137:C200" si="42">IF(L137="BASE",(B137-A137+1)*24+J137,IF(L137="OFFPEAK",M137*9+(N137)*24+J137,IF(L137="BASE5",M137*24+J137,IF(L137="PEAK7",(B137-A137+1)*15,M137*15))))</f>
        <v>0</v>
      </c>
      <c r="D137" s="21">
        <f>'Kalkulator Depozytów'!M142</f>
        <v>0</v>
      </c>
      <c r="E137" s="21">
        <f>'Kalkulator Depozytów'!N142</f>
        <v>0</v>
      </c>
      <c r="F137" s="21">
        <f>'Kalkulator Depozytów'!O142</f>
        <v>0</v>
      </c>
      <c r="G137" s="21">
        <f>'Kalkulator Depozytów'!P142</f>
        <v>0</v>
      </c>
      <c r="H137" s="21">
        <f>'Kalkulator Depozytów'!Q142</f>
        <v>0</v>
      </c>
      <c r="I137" s="37">
        <f ca="1">ROUND(IF(OR(AND(K137&gt;0,L137="PEAK5"),AND(K137&gt;0,L137="BASE5")),O137,IF(K137&gt;0,IF(OR(L137="BASE"),AVERAGE(INDIRECT("krzywa!C"&amp;MATCH(A137-$A$2,krzywa!A:A,0)&amp;":C"&amp;MATCH(B137-$A$2,krzywa!A:A,0),TRUE)),IF(OR(L137="OFFPEAK"),AVERAGE(INDIRECT("krzywa!D"&amp;MATCH(A137-$A$2,krzywa!A:A,0)&amp;":D"&amp;MATCH(B137-$A$2,krzywa!A:A,0))))))),4)</f>
        <v>0</v>
      </c>
      <c r="K137">
        <f t="shared" ref="K137:K200" si="43">B137-$A$2</f>
        <v>0</v>
      </c>
      <c r="M137">
        <f>NETWORKDAYS(A137,B137,koszyki!$M$20:$M$874)</f>
        <v>0</v>
      </c>
      <c r="N137">
        <f>B137-A137+1- NETWORKDAYS(A137,B137,koszyki!$M$20:$M$874)</f>
        <v>1</v>
      </c>
      <c r="O137" s="36" t="e">
        <f ca="1">ROUND(IF((B137-A137+1)&gt;2,IF(C137=75,AVERAGE(INDIRECT("krzywa!B"&amp;MATCH(K137-6,krzywa!A:A,0)&amp;":B"&amp;MATCH(K137-2,krzywa!A:A,0))),AVERAGE(INDIRECT("krzywa!B"&amp;MATCH(A137-$A$2+BM137,krzywa!A:A,0)&amp;":B"&amp;MATCH(B137-$A$2-AU137,krzywa!A:A,0)))),INDIRECT("krzywa!B"&amp;MATCH(K137,krzywa!A:A,0))),4)</f>
        <v>#N/A</v>
      </c>
      <c r="P137">
        <f t="shared" si="40"/>
        <v>0</v>
      </c>
      <c r="Q137" s="49">
        <f ca="1">-C137*ABS(D137-F137)*H137*I137*'Kalkulator Depozytów'!$F$14+'kompensacja międzyproduktowa'!X137</f>
        <v>0</v>
      </c>
    </row>
    <row r="138" spans="3:17">
      <c r="C138">
        <f t="shared" si="42"/>
        <v>0</v>
      </c>
      <c r="D138" s="21">
        <f>'Kalkulator Depozytów'!M143</f>
        <v>0</v>
      </c>
      <c r="E138" s="21">
        <f>'Kalkulator Depozytów'!N143</f>
        <v>0</v>
      </c>
      <c r="F138" s="21">
        <f>'Kalkulator Depozytów'!O143</f>
        <v>0</v>
      </c>
      <c r="G138" s="21">
        <f>'Kalkulator Depozytów'!P143</f>
        <v>0</v>
      </c>
      <c r="H138" s="21">
        <f>'Kalkulator Depozytów'!Q143</f>
        <v>0</v>
      </c>
      <c r="I138" s="37">
        <f ca="1">ROUND(IF(OR(AND(K138&gt;0,L138="PEAK5"),AND(K138&gt;0,L138="BASE5")),O138,IF(K138&gt;0,IF(OR(L138="BASE"),AVERAGE(INDIRECT("krzywa!C"&amp;MATCH(A138-$A$2,krzywa!A:A,0)&amp;":C"&amp;MATCH(B138-$A$2,krzywa!A:A,0),TRUE)),IF(OR(L138="OFFPEAK"),AVERAGE(INDIRECT("krzywa!D"&amp;MATCH(A138-$A$2,krzywa!A:A,0)&amp;":D"&amp;MATCH(B138-$A$2,krzywa!A:A,0))))))),4)</f>
        <v>0</v>
      </c>
      <c r="K138">
        <f t="shared" si="43"/>
        <v>0</v>
      </c>
      <c r="M138">
        <f>NETWORKDAYS(A138,B138,koszyki!$M$20:$M$874)</f>
        <v>0</v>
      </c>
      <c r="N138">
        <f>B138-A138+1- NETWORKDAYS(A138,B138,koszyki!$M$20:$M$874)</f>
        <v>1</v>
      </c>
      <c r="O138" s="36" t="e">
        <f ca="1">ROUND(IF((B138-A138+1)&gt;2,IF(C138=75,AVERAGE(INDIRECT("krzywa!B"&amp;MATCH(K138-6,krzywa!A:A,0)&amp;":B"&amp;MATCH(K138-2,krzywa!A:A,0))),AVERAGE(INDIRECT("krzywa!B"&amp;MATCH(A138-$A$2+BM138,krzywa!A:A,0)&amp;":B"&amp;MATCH(B138-$A$2-AU138,krzywa!A:A,0)))),INDIRECT("krzywa!B"&amp;MATCH(K138,krzywa!A:A,0))),4)</f>
        <v>#N/A</v>
      </c>
      <c r="P138">
        <f t="shared" si="40"/>
        <v>0</v>
      </c>
      <c r="Q138" s="49">
        <f ca="1">-C138*ABS(D138-F138)*H138*I138*'Kalkulator Depozytów'!$F$14+'kompensacja międzyproduktowa'!X138</f>
        <v>0</v>
      </c>
    </row>
    <row r="139" spans="3:17">
      <c r="C139">
        <f t="shared" si="42"/>
        <v>0</v>
      </c>
      <c r="D139" s="21">
        <f>'Kalkulator Depozytów'!M144</f>
        <v>0</v>
      </c>
      <c r="E139" s="21">
        <f>'Kalkulator Depozytów'!N144</f>
        <v>0</v>
      </c>
      <c r="F139" s="21">
        <f>'Kalkulator Depozytów'!O144</f>
        <v>0</v>
      </c>
      <c r="G139" s="21">
        <f>'Kalkulator Depozytów'!P144</f>
        <v>0</v>
      </c>
      <c r="H139" s="21">
        <f>'Kalkulator Depozytów'!Q144</f>
        <v>0</v>
      </c>
      <c r="I139" s="37">
        <f ca="1">ROUND(IF(OR(AND(K139&gt;0,L139="PEAK5"),AND(K139&gt;0,L139="BASE5")),O139,IF(K139&gt;0,IF(OR(L139="BASE"),AVERAGE(INDIRECT("krzywa!C"&amp;MATCH(A139-$A$2,krzywa!A:A,0)&amp;":C"&amp;MATCH(B139-$A$2,krzywa!A:A,0),TRUE)),IF(OR(L139="OFFPEAK"),AVERAGE(INDIRECT("krzywa!D"&amp;MATCH(A139-$A$2,krzywa!A:A,0)&amp;":D"&amp;MATCH(B139-$A$2,krzywa!A:A,0))))))),4)</f>
        <v>0</v>
      </c>
      <c r="K139">
        <f t="shared" si="43"/>
        <v>0</v>
      </c>
      <c r="M139">
        <f>NETWORKDAYS(A139,B139,koszyki!$M$20:$M$874)</f>
        <v>0</v>
      </c>
      <c r="N139">
        <f>B139-A139+1- NETWORKDAYS(A139,B139,koszyki!$M$20:$M$874)</f>
        <v>1</v>
      </c>
      <c r="O139" s="36" t="e">
        <f ca="1">ROUND(IF((B139-A139+1)&gt;2,IF(C139=75,AVERAGE(INDIRECT("krzywa!B"&amp;MATCH(K139-6,krzywa!A:A,0)&amp;":B"&amp;MATCH(K139-2,krzywa!A:A,0))),AVERAGE(INDIRECT("krzywa!B"&amp;MATCH(A139-$A$2+BM139,krzywa!A:A,0)&amp;":B"&amp;MATCH(B139-$A$2-AU139,krzywa!A:A,0)))),INDIRECT("krzywa!B"&amp;MATCH(K139,krzywa!A:A,0))),4)</f>
        <v>#N/A</v>
      </c>
      <c r="P139">
        <f t="shared" si="40"/>
        <v>0</v>
      </c>
      <c r="Q139" s="49">
        <f ca="1">-C139*ABS(D139-F139)*H139*I139*'Kalkulator Depozytów'!$F$14+'kompensacja międzyproduktowa'!X139</f>
        <v>0</v>
      </c>
    </row>
    <row r="140" spans="3:17">
      <c r="C140">
        <f t="shared" si="42"/>
        <v>0</v>
      </c>
      <c r="D140" s="21">
        <f>'Kalkulator Depozytów'!M145</f>
        <v>0</v>
      </c>
      <c r="E140" s="21">
        <f>'Kalkulator Depozytów'!N145</f>
        <v>0</v>
      </c>
      <c r="F140" s="21">
        <f>'Kalkulator Depozytów'!O145</f>
        <v>0</v>
      </c>
      <c r="G140" s="21">
        <f>'Kalkulator Depozytów'!P145</f>
        <v>0</v>
      </c>
      <c r="H140" s="21">
        <f>'Kalkulator Depozytów'!Q145</f>
        <v>0</v>
      </c>
      <c r="I140" s="37">
        <f ca="1">ROUND(IF(OR(AND(K140&gt;0,L140="PEAK5"),AND(K140&gt;0,L140="BASE5")),O140,IF(K140&gt;0,IF(OR(L140="BASE"),AVERAGE(INDIRECT("krzywa!C"&amp;MATCH(A140-$A$2,krzywa!A:A,0)&amp;":C"&amp;MATCH(B140-$A$2,krzywa!A:A,0),TRUE)),IF(OR(L140="OFFPEAK"),AVERAGE(INDIRECT("krzywa!D"&amp;MATCH(A140-$A$2,krzywa!A:A,0)&amp;":D"&amp;MATCH(B140-$A$2,krzywa!A:A,0))))))),4)</f>
        <v>0</v>
      </c>
      <c r="K140">
        <f t="shared" si="43"/>
        <v>0</v>
      </c>
      <c r="M140">
        <f>NETWORKDAYS(A140,B140,koszyki!$M$20:$M$874)</f>
        <v>0</v>
      </c>
      <c r="N140">
        <f>B140-A140+1- NETWORKDAYS(A140,B140,koszyki!$M$20:$M$874)</f>
        <v>1</v>
      </c>
      <c r="O140" s="36" t="e">
        <f ca="1">ROUND(IF((B140-A140+1)&gt;2,IF(C140=75,AVERAGE(INDIRECT("krzywa!B"&amp;MATCH(K140-6,krzywa!A:A,0)&amp;":B"&amp;MATCH(K140-2,krzywa!A:A,0))),AVERAGE(INDIRECT("krzywa!B"&amp;MATCH(A140-$A$2+BM140,krzywa!A:A,0)&amp;":B"&amp;MATCH(B140-$A$2-AU140,krzywa!A:A,0)))),INDIRECT("krzywa!B"&amp;MATCH(K140,krzywa!A:A,0))),4)</f>
        <v>#N/A</v>
      </c>
      <c r="P140">
        <f t="shared" si="40"/>
        <v>0</v>
      </c>
      <c r="Q140" s="49">
        <f ca="1">-C140*ABS(D140-F140)*H140*I140*'Kalkulator Depozytów'!$F$14+'kompensacja międzyproduktowa'!X140</f>
        <v>0</v>
      </c>
    </row>
    <row r="141" spans="3:17">
      <c r="C141">
        <f t="shared" si="42"/>
        <v>0</v>
      </c>
      <c r="D141" s="21">
        <f>'Kalkulator Depozytów'!M146</f>
        <v>0</v>
      </c>
      <c r="E141" s="21">
        <f>'Kalkulator Depozytów'!N146</f>
        <v>0</v>
      </c>
      <c r="F141" s="21">
        <f>'Kalkulator Depozytów'!O146</f>
        <v>0</v>
      </c>
      <c r="G141" s="21">
        <f>'Kalkulator Depozytów'!P146</f>
        <v>0</v>
      </c>
      <c r="H141" s="21">
        <f>'Kalkulator Depozytów'!Q146</f>
        <v>0</v>
      </c>
      <c r="I141" s="37">
        <f ca="1">ROUND(IF(OR(AND(K141&gt;0,L141="PEAK5"),AND(K141&gt;0,L141="BASE5")),O141,IF(K141&gt;0,IF(OR(L141="BASE"),AVERAGE(INDIRECT("krzywa!C"&amp;MATCH(A141-$A$2,krzywa!A:A,0)&amp;":C"&amp;MATCH(B141-$A$2,krzywa!A:A,0),TRUE)),IF(OR(L141="OFFPEAK"),AVERAGE(INDIRECT("krzywa!D"&amp;MATCH(A141-$A$2,krzywa!A:A,0)&amp;":D"&amp;MATCH(B141-$A$2,krzywa!A:A,0))))))),4)</f>
        <v>0</v>
      </c>
      <c r="K141">
        <f t="shared" si="43"/>
        <v>0</v>
      </c>
      <c r="M141">
        <f>NETWORKDAYS(A141,B141,koszyki!$M$20:$M$874)</f>
        <v>0</v>
      </c>
      <c r="N141">
        <f>B141-A141+1- NETWORKDAYS(A141,B141,koszyki!$M$20:$M$874)</f>
        <v>1</v>
      </c>
      <c r="O141" s="36" t="e">
        <f ca="1">ROUND(IF((B141-A141+1)&gt;2,IF(C141=75,AVERAGE(INDIRECT("krzywa!B"&amp;MATCH(K141-6,krzywa!A:A,0)&amp;":B"&amp;MATCH(K141-2,krzywa!A:A,0))),AVERAGE(INDIRECT("krzywa!B"&amp;MATCH(A141-$A$2+BM141,krzywa!A:A,0)&amp;":B"&amp;MATCH(B141-$A$2-AU141,krzywa!A:A,0)))),INDIRECT("krzywa!B"&amp;MATCH(K141,krzywa!A:A,0))),4)</f>
        <v>#N/A</v>
      </c>
      <c r="P141">
        <f t="shared" si="40"/>
        <v>0</v>
      </c>
      <c r="Q141" s="49">
        <f ca="1">-C141*ABS(D141-F141)*H141*I141*'Kalkulator Depozytów'!$F$14+'kompensacja międzyproduktowa'!X141</f>
        <v>0</v>
      </c>
    </row>
    <row r="142" spans="3:17">
      <c r="C142">
        <f t="shared" si="42"/>
        <v>0</v>
      </c>
      <c r="D142" s="21">
        <f>'Kalkulator Depozytów'!M147</f>
        <v>0</v>
      </c>
      <c r="E142" s="21">
        <f>'Kalkulator Depozytów'!N147</f>
        <v>0</v>
      </c>
      <c r="F142" s="21">
        <f>'Kalkulator Depozytów'!O147</f>
        <v>0</v>
      </c>
      <c r="G142" s="21">
        <f>'Kalkulator Depozytów'!P147</f>
        <v>0</v>
      </c>
      <c r="H142" s="21">
        <f>'Kalkulator Depozytów'!Q147</f>
        <v>0</v>
      </c>
      <c r="I142" s="37">
        <f ca="1">ROUND(IF(OR(AND(K142&gt;0,L142="PEAK5"),AND(K142&gt;0,L142="BASE5")),O142,IF(K142&gt;0,IF(OR(L142="BASE"),AVERAGE(INDIRECT("krzywa!C"&amp;MATCH(A142-$A$2,krzywa!A:A,0)&amp;":C"&amp;MATCH(B142-$A$2,krzywa!A:A,0),TRUE)),IF(OR(L142="OFFPEAK"),AVERAGE(INDIRECT("krzywa!D"&amp;MATCH(A142-$A$2,krzywa!A:A,0)&amp;":D"&amp;MATCH(B142-$A$2,krzywa!A:A,0))))))),4)</f>
        <v>0</v>
      </c>
      <c r="K142">
        <f t="shared" si="43"/>
        <v>0</v>
      </c>
      <c r="M142">
        <f>NETWORKDAYS(A142,B142,koszyki!$M$20:$M$874)</f>
        <v>0</v>
      </c>
      <c r="N142">
        <f>B142-A142+1- NETWORKDAYS(A142,B142,koszyki!$M$20:$M$874)</f>
        <v>1</v>
      </c>
      <c r="O142" s="36" t="e">
        <f ca="1">ROUND(IF((B142-A142+1)&gt;2,IF(C142=75,AVERAGE(INDIRECT("krzywa!B"&amp;MATCH(K142-6,krzywa!A:A,0)&amp;":B"&amp;MATCH(K142-2,krzywa!A:A,0))),AVERAGE(INDIRECT("krzywa!B"&amp;MATCH(A142-$A$2+BM142,krzywa!A:A,0)&amp;":B"&amp;MATCH(B142-$A$2-AU142,krzywa!A:A,0)))),INDIRECT("krzywa!B"&amp;MATCH(K142,krzywa!A:A,0))),4)</f>
        <v>#N/A</v>
      </c>
      <c r="P142">
        <f t="shared" si="40"/>
        <v>0</v>
      </c>
      <c r="Q142" s="49">
        <f ca="1">-C142*ABS(D142-F142)*H142*I142*'Kalkulator Depozytów'!$F$14+'kompensacja międzyproduktowa'!X142</f>
        <v>0</v>
      </c>
    </row>
    <row r="143" spans="3:17">
      <c r="C143">
        <f t="shared" si="42"/>
        <v>0</v>
      </c>
      <c r="D143" s="21">
        <f>'Kalkulator Depozytów'!M148</f>
        <v>0</v>
      </c>
      <c r="E143" s="21">
        <f>'Kalkulator Depozytów'!N148</f>
        <v>0</v>
      </c>
      <c r="F143" s="21">
        <f>'Kalkulator Depozytów'!O148</f>
        <v>0</v>
      </c>
      <c r="G143" s="21">
        <f>'Kalkulator Depozytów'!P148</f>
        <v>0</v>
      </c>
      <c r="H143" s="21">
        <f>'Kalkulator Depozytów'!Q148</f>
        <v>0</v>
      </c>
      <c r="I143" s="37">
        <f ca="1">ROUND(IF(OR(AND(K143&gt;0,L143="PEAK5"),AND(K143&gt;0,L143="BASE5")),O143,IF(K143&gt;0,IF(OR(L143="BASE"),AVERAGE(INDIRECT("krzywa!C"&amp;MATCH(A143-$A$2,krzywa!A:A,0)&amp;":C"&amp;MATCH(B143-$A$2,krzywa!A:A,0),TRUE)),IF(OR(L143="OFFPEAK"),AVERAGE(INDIRECT("krzywa!D"&amp;MATCH(A143-$A$2,krzywa!A:A,0)&amp;":D"&amp;MATCH(B143-$A$2,krzywa!A:A,0))))))),4)</f>
        <v>0</v>
      </c>
      <c r="K143">
        <f t="shared" si="43"/>
        <v>0</v>
      </c>
      <c r="M143">
        <f>NETWORKDAYS(A143,B143,koszyki!$M$20:$M$874)</f>
        <v>0</v>
      </c>
      <c r="N143">
        <f>B143-A143+1- NETWORKDAYS(A143,B143,koszyki!$M$20:$M$874)</f>
        <v>1</v>
      </c>
      <c r="O143" s="36" t="e">
        <f ca="1">ROUND(IF((B143-A143+1)&gt;2,IF(C143=75,AVERAGE(INDIRECT("krzywa!B"&amp;MATCH(K143-6,krzywa!A:A,0)&amp;":B"&amp;MATCH(K143-2,krzywa!A:A,0))),AVERAGE(INDIRECT("krzywa!B"&amp;MATCH(A143-$A$2+BM143,krzywa!A:A,0)&amp;":B"&amp;MATCH(B143-$A$2-AU143,krzywa!A:A,0)))),INDIRECT("krzywa!B"&amp;MATCH(K143,krzywa!A:A,0))),4)</f>
        <v>#N/A</v>
      </c>
      <c r="P143">
        <f t="shared" si="40"/>
        <v>0</v>
      </c>
      <c r="Q143" s="49">
        <f ca="1">-C143*ABS(D143-F143)*H143*I143*'Kalkulator Depozytów'!$F$14+'kompensacja międzyproduktowa'!X143</f>
        <v>0</v>
      </c>
    </row>
    <row r="144" spans="3:17">
      <c r="C144">
        <f t="shared" si="42"/>
        <v>0</v>
      </c>
      <c r="D144" s="21">
        <f>'Kalkulator Depozytów'!M149</f>
        <v>0</v>
      </c>
      <c r="E144" s="21">
        <f>'Kalkulator Depozytów'!N149</f>
        <v>0</v>
      </c>
      <c r="F144" s="21">
        <f>'Kalkulator Depozytów'!O149</f>
        <v>0</v>
      </c>
      <c r="G144" s="21">
        <f>'Kalkulator Depozytów'!P149</f>
        <v>0</v>
      </c>
      <c r="H144" s="21">
        <f>'Kalkulator Depozytów'!Q149</f>
        <v>0</v>
      </c>
      <c r="I144" s="37">
        <f ca="1">ROUND(IF(OR(AND(K144&gt;0,L144="PEAK5"),AND(K144&gt;0,L144="BASE5")),O144,IF(K144&gt;0,IF(OR(L144="BASE"),AVERAGE(INDIRECT("krzywa!C"&amp;MATCH(A144-$A$2,krzywa!A:A,0)&amp;":C"&amp;MATCH(B144-$A$2,krzywa!A:A,0),TRUE)),IF(OR(L144="OFFPEAK"),AVERAGE(INDIRECT("krzywa!D"&amp;MATCH(A144-$A$2,krzywa!A:A,0)&amp;":D"&amp;MATCH(B144-$A$2,krzywa!A:A,0))))))),4)</f>
        <v>0</v>
      </c>
      <c r="K144">
        <f t="shared" si="43"/>
        <v>0</v>
      </c>
      <c r="M144">
        <f>NETWORKDAYS(A144,B144,koszyki!$M$20:$M$874)</f>
        <v>0</v>
      </c>
      <c r="N144">
        <f>B144-A144+1- NETWORKDAYS(A144,B144,koszyki!$M$20:$M$874)</f>
        <v>1</v>
      </c>
      <c r="O144" s="36" t="e">
        <f ca="1">ROUND(IF((B144-A144+1)&gt;2,IF(C144=75,AVERAGE(INDIRECT("krzywa!B"&amp;MATCH(K144-6,krzywa!A:A,0)&amp;":B"&amp;MATCH(K144-2,krzywa!A:A,0))),AVERAGE(INDIRECT("krzywa!B"&amp;MATCH(A144-$A$2+BM144,krzywa!A:A,0)&amp;":B"&amp;MATCH(B144-$A$2-AU144,krzywa!A:A,0)))),INDIRECT("krzywa!B"&amp;MATCH(K144,krzywa!A:A,0))),4)</f>
        <v>#N/A</v>
      </c>
      <c r="P144">
        <f t="shared" si="40"/>
        <v>0</v>
      </c>
      <c r="Q144" s="49">
        <f ca="1">-C144*ABS(D144-F144)*H144*I144*'Kalkulator Depozytów'!$F$14+'kompensacja międzyproduktowa'!X144</f>
        <v>0</v>
      </c>
    </row>
    <row r="145" spans="3:17">
      <c r="C145">
        <f t="shared" si="42"/>
        <v>0</v>
      </c>
      <c r="D145" s="21">
        <f>'Kalkulator Depozytów'!M150</f>
        <v>0</v>
      </c>
      <c r="E145" s="21">
        <f>'Kalkulator Depozytów'!N150</f>
        <v>0</v>
      </c>
      <c r="F145" s="21">
        <f>'Kalkulator Depozytów'!O150</f>
        <v>0</v>
      </c>
      <c r="G145" s="21">
        <f>'Kalkulator Depozytów'!P150</f>
        <v>0</v>
      </c>
      <c r="H145" s="21">
        <f>'Kalkulator Depozytów'!Q150</f>
        <v>0</v>
      </c>
      <c r="I145" s="37">
        <f ca="1">ROUND(IF(OR(AND(K145&gt;0,L145="PEAK5"),AND(K145&gt;0,L145="BASE5")),O145,IF(K145&gt;0,IF(OR(L145="BASE"),AVERAGE(INDIRECT("krzywa!C"&amp;MATCH(A145-$A$2,krzywa!A:A,0)&amp;":C"&amp;MATCH(B145-$A$2,krzywa!A:A,0),TRUE)),IF(OR(L145="OFFPEAK"),AVERAGE(INDIRECT("krzywa!D"&amp;MATCH(A145-$A$2,krzywa!A:A,0)&amp;":D"&amp;MATCH(B145-$A$2,krzywa!A:A,0))))))),4)</f>
        <v>0</v>
      </c>
      <c r="K145">
        <f t="shared" si="43"/>
        <v>0</v>
      </c>
      <c r="M145">
        <f>NETWORKDAYS(A145,B145,koszyki!$M$20:$M$874)</f>
        <v>0</v>
      </c>
      <c r="N145">
        <f>B145-A145+1- NETWORKDAYS(A145,B145,koszyki!$M$20:$M$874)</f>
        <v>1</v>
      </c>
      <c r="O145" s="36" t="e">
        <f ca="1">ROUND(IF((B145-A145+1)&gt;2,IF(C145=75,AVERAGE(INDIRECT("krzywa!B"&amp;MATCH(K145-6,krzywa!A:A,0)&amp;":B"&amp;MATCH(K145-2,krzywa!A:A,0))),AVERAGE(INDIRECT("krzywa!B"&amp;MATCH(A145-$A$2+BM145,krzywa!A:A,0)&amp;":B"&amp;MATCH(B145-$A$2-AU145,krzywa!A:A,0)))),INDIRECT("krzywa!B"&amp;MATCH(K145,krzywa!A:A,0))),4)</f>
        <v>#N/A</v>
      </c>
      <c r="P145">
        <f t="shared" si="40"/>
        <v>0</v>
      </c>
      <c r="Q145" s="49">
        <f ca="1">-C145*ABS(D145-F145)*H145*I145*'Kalkulator Depozytów'!$F$14+'kompensacja międzyproduktowa'!X145</f>
        <v>0</v>
      </c>
    </row>
    <row r="146" spans="3:17">
      <c r="C146">
        <f t="shared" si="42"/>
        <v>0</v>
      </c>
      <c r="D146" s="21">
        <f>'Kalkulator Depozytów'!M151</f>
        <v>0</v>
      </c>
      <c r="E146" s="21">
        <f>'Kalkulator Depozytów'!N151</f>
        <v>0</v>
      </c>
      <c r="F146" s="21">
        <f>'Kalkulator Depozytów'!O151</f>
        <v>0</v>
      </c>
      <c r="G146" s="21">
        <f>'Kalkulator Depozytów'!P151</f>
        <v>0</v>
      </c>
      <c r="H146" s="21">
        <f>'Kalkulator Depozytów'!Q151</f>
        <v>0</v>
      </c>
      <c r="I146" s="37">
        <f ca="1">ROUND(IF(OR(AND(K146&gt;0,L146="PEAK5"),AND(K146&gt;0,L146="BASE5")),O146,IF(K146&gt;0,IF(OR(L146="BASE"),AVERAGE(INDIRECT("krzywa!C"&amp;MATCH(A146-$A$2,krzywa!A:A,0)&amp;":C"&amp;MATCH(B146-$A$2,krzywa!A:A,0),TRUE)),IF(OR(L146="OFFPEAK"),AVERAGE(INDIRECT("krzywa!D"&amp;MATCH(A146-$A$2,krzywa!A:A,0)&amp;":D"&amp;MATCH(B146-$A$2,krzywa!A:A,0))))))),4)</f>
        <v>0</v>
      </c>
      <c r="K146">
        <f t="shared" si="43"/>
        <v>0</v>
      </c>
      <c r="M146">
        <f>NETWORKDAYS(A146,B146,koszyki!$M$20:$M$874)</f>
        <v>0</v>
      </c>
      <c r="N146">
        <f>B146-A146+1- NETWORKDAYS(A146,B146,koszyki!$M$20:$M$874)</f>
        <v>1</v>
      </c>
      <c r="O146" s="36" t="e">
        <f ca="1">ROUND(IF((B146-A146+1)&gt;2,IF(C146=75,AVERAGE(INDIRECT("krzywa!B"&amp;MATCH(K146-6,krzywa!A:A,0)&amp;":B"&amp;MATCH(K146-2,krzywa!A:A,0))),AVERAGE(INDIRECT("krzywa!B"&amp;MATCH(A146-$A$2+BM146,krzywa!A:A,0)&amp;":B"&amp;MATCH(B146-$A$2-AU146,krzywa!A:A,0)))),INDIRECT("krzywa!B"&amp;MATCH(K146,krzywa!A:A,0))),4)</f>
        <v>#N/A</v>
      </c>
      <c r="P146">
        <f t="shared" si="40"/>
        <v>0</v>
      </c>
      <c r="Q146" s="49">
        <f ca="1">-C146*ABS(D146-F146)*H146*I146*'Kalkulator Depozytów'!$F$14+'kompensacja międzyproduktowa'!X146</f>
        <v>0</v>
      </c>
    </row>
    <row r="147" spans="3:17">
      <c r="C147">
        <f t="shared" si="42"/>
        <v>0</v>
      </c>
      <c r="D147" s="21">
        <f>'Kalkulator Depozytów'!M152</f>
        <v>0</v>
      </c>
      <c r="E147" s="21">
        <f>'Kalkulator Depozytów'!N152</f>
        <v>0</v>
      </c>
      <c r="F147" s="21">
        <f>'Kalkulator Depozytów'!O152</f>
        <v>0</v>
      </c>
      <c r="G147" s="21">
        <f>'Kalkulator Depozytów'!P152</f>
        <v>0</v>
      </c>
      <c r="H147" s="21">
        <f>'Kalkulator Depozytów'!Q152</f>
        <v>0</v>
      </c>
      <c r="I147" s="37">
        <f ca="1">ROUND(IF(OR(AND(K147&gt;0,L147="PEAK5"),AND(K147&gt;0,L147="BASE5")),O147,IF(K147&gt;0,IF(OR(L147="BASE"),AVERAGE(INDIRECT("krzywa!C"&amp;MATCH(A147-$A$2,krzywa!A:A,0)&amp;":C"&amp;MATCH(B147-$A$2,krzywa!A:A,0),TRUE)),IF(OR(L147="OFFPEAK"),AVERAGE(INDIRECT("krzywa!D"&amp;MATCH(A147-$A$2,krzywa!A:A,0)&amp;":D"&amp;MATCH(B147-$A$2,krzywa!A:A,0))))))),4)</f>
        <v>0</v>
      </c>
      <c r="K147">
        <f t="shared" si="43"/>
        <v>0</v>
      </c>
      <c r="M147">
        <f>NETWORKDAYS(A147,B147,koszyki!$M$20:$M$874)</f>
        <v>0</v>
      </c>
      <c r="N147">
        <f>B147-A147+1- NETWORKDAYS(A147,B147,koszyki!$M$20:$M$874)</f>
        <v>1</v>
      </c>
      <c r="O147" s="36" t="e">
        <f ca="1">ROUND(IF((B147-A147+1)&gt;2,IF(C147=75,AVERAGE(INDIRECT("krzywa!B"&amp;MATCH(K147-6,krzywa!A:A,0)&amp;":B"&amp;MATCH(K147-2,krzywa!A:A,0))),AVERAGE(INDIRECT("krzywa!B"&amp;MATCH(A147-$A$2+BM147,krzywa!A:A,0)&amp;":B"&amp;MATCH(B147-$A$2-AU147,krzywa!A:A,0)))),INDIRECT("krzywa!B"&amp;MATCH(K147,krzywa!A:A,0))),4)</f>
        <v>#N/A</v>
      </c>
      <c r="P147">
        <f t="shared" si="40"/>
        <v>0</v>
      </c>
      <c r="Q147" s="49">
        <f ca="1">-C147*ABS(D147-F147)*H147*I147*'Kalkulator Depozytów'!$F$14+'kompensacja międzyproduktowa'!X147</f>
        <v>0</v>
      </c>
    </row>
    <row r="148" spans="3:17">
      <c r="C148">
        <f t="shared" si="42"/>
        <v>0</v>
      </c>
      <c r="D148" s="21">
        <f>'Kalkulator Depozytów'!M153</f>
        <v>0</v>
      </c>
      <c r="E148" s="21">
        <f>'Kalkulator Depozytów'!N153</f>
        <v>0</v>
      </c>
      <c r="F148" s="21">
        <f>'Kalkulator Depozytów'!O153</f>
        <v>0</v>
      </c>
      <c r="G148" s="21">
        <f>'Kalkulator Depozytów'!P153</f>
        <v>0</v>
      </c>
      <c r="H148" s="21">
        <f>'Kalkulator Depozytów'!Q153</f>
        <v>0</v>
      </c>
      <c r="I148" s="37">
        <f ca="1">ROUND(IF(OR(AND(K148&gt;0,L148="PEAK5"),AND(K148&gt;0,L148="BASE5")),O148,IF(K148&gt;0,IF(OR(L148="BASE"),AVERAGE(INDIRECT("krzywa!C"&amp;MATCH(A148-$A$2,krzywa!A:A,0)&amp;":C"&amp;MATCH(B148-$A$2,krzywa!A:A,0),TRUE)),IF(OR(L148="OFFPEAK"),AVERAGE(INDIRECT("krzywa!D"&amp;MATCH(A148-$A$2,krzywa!A:A,0)&amp;":D"&amp;MATCH(B148-$A$2,krzywa!A:A,0))))))),4)</f>
        <v>0</v>
      </c>
      <c r="K148">
        <f t="shared" si="43"/>
        <v>0</v>
      </c>
      <c r="M148">
        <f>NETWORKDAYS(A148,B148,koszyki!$M$20:$M$874)</f>
        <v>0</v>
      </c>
      <c r="N148">
        <f>B148-A148+1- NETWORKDAYS(A148,B148,koszyki!$M$20:$M$874)</f>
        <v>1</v>
      </c>
      <c r="O148" s="36" t="e">
        <f ca="1">ROUND(IF((B148-A148+1)&gt;2,IF(C148=75,AVERAGE(INDIRECT("krzywa!B"&amp;MATCH(K148-6,krzywa!A:A,0)&amp;":B"&amp;MATCH(K148-2,krzywa!A:A,0))),AVERAGE(INDIRECT("krzywa!B"&amp;MATCH(A148-$A$2+BM148,krzywa!A:A,0)&amp;":B"&amp;MATCH(B148-$A$2-AU148,krzywa!A:A,0)))),INDIRECT("krzywa!B"&amp;MATCH(K148,krzywa!A:A,0))),4)</f>
        <v>#N/A</v>
      </c>
      <c r="P148">
        <f t="shared" si="40"/>
        <v>0</v>
      </c>
      <c r="Q148" s="49">
        <f ca="1">-C148*ABS(D148-F148)*H148*I148*'Kalkulator Depozytów'!$F$14+'kompensacja międzyproduktowa'!X148</f>
        <v>0</v>
      </c>
    </row>
    <row r="149" spans="3:17">
      <c r="C149">
        <f t="shared" si="42"/>
        <v>0</v>
      </c>
      <c r="D149" s="21">
        <f>'Kalkulator Depozytów'!M154</f>
        <v>0</v>
      </c>
      <c r="E149" s="21">
        <f>'Kalkulator Depozytów'!N154</f>
        <v>0</v>
      </c>
      <c r="F149" s="21">
        <f>'Kalkulator Depozytów'!O154</f>
        <v>0</v>
      </c>
      <c r="G149" s="21">
        <f>'Kalkulator Depozytów'!P154</f>
        <v>0</v>
      </c>
      <c r="H149" s="21">
        <f>'Kalkulator Depozytów'!Q154</f>
        <v>0</v>
      </c>
      <c r="I149" s="37">
        <f ca="1">ROUND(IF(OR(AND(K149&gt;0,L149="PEAK5"),AND(K149&gt;0,L149="BASE5")),O149,IF(K149&gt;0,IF(OR(L149="BASE"),AVERAGE(INDIRECT("krzywa!C"&amp;MATCH(A149-$A$2,krzywa!A:A,0)&amp;":C"&amp;MATCH(B149-$A$2,krzywa!A:A,0),TRUE)),IF(OR(L149="OFFPEAK"),AVERAGE(INDIRECT("krzywa!D"&amp;MATCH(A149-$A$2,krzywa!A:A,0)&amp;":D"&amp;MATCH(B149-$A$2,krzywa!A:A,0))))))),4)</f>
        <v>0</v>
      </c>
      <c r="K149">
        <f t="shared" si="43"/>
        <v>0</v>
      </c>
      <c r="M149">
        <f>NETWORKDAYS(A149,B149,koszyki!$M$20:$M$874)</f>
        <v>0</v>
      </c>
      <c r="N149">
        <f>B149-A149+1- NETWORKDAYS(A149,B149,koszyki!$M$20:$M$874)</f>
        <v>1</v>
      </c>
      <c r="O149" s="36" t="e">
        <f ca="1">ROUND(IF((B149-A149+1)&gt;2,IF(C149=75,AVERAGE(INDIRECT("krzywa!B"&amp;MATCH(K149-6,krzywa!A:A,0)&amp;":B"&amp;MATCH(K149-2,krzywa!A:A,0))),AVERAGE(INDIRECT("krzywa!B"&amp;MATCH(A149-$A$2+BM149,krzywa!A:A,0)&amp;":B"&amp;MATCH(B149-$A$2-AU149,krzywa!A:A,0)))),INDIRECT("krzywa!B"&amp;MATCH(K149,krzywa!A:A,0))),4)</f>
        <v>#N/A</v>
      </c>
      <c r="P149">
        <f t="shared" si="40"/>
        <v>0</v>
      </c>
      <c r="Q149" s="49">
        <f ca="1">-C149*ABS(D149-F149)*H149*I149*'Kalkulator Depozytów'!$F$14+'kompensacja międzyproduktowa'!X149</f>
        <v>0</v>
      </c>
    </row>
    <row r="150" spans="3:17">
      <c r="C150">
        <f t="shared" si="42"/>
        <v>0</v>
      </c>
      <c r="D150" s="21">
        <f>'Kalkulator Depozytów'!M155</f>
        <v>0</v>
      </c>
      <c r="E150" s="21">
        <f>'Kalkulator Depozytów'!N155</f>
        <v>0</v>
      </c>
      <c r="F150" s="21">
        <f>'Kalkulator Depozytów'!O155</f>
        <v>0</v>
      </c>
      <c r="G150" s="21">
        <f>'Kalkulator Depozytów'!P155</f>
        <v>0</v>
      </c>
      <c r="H150" s="21">
        <f>'Kalkulator Depozytów'!Q155</f>
        <v>0</v>
      </c>
      <c r="I150" s="37">
        <f ca="1">ROUND(IF(OR(AND(K150&gt;0,L150="PEAK5"),AND(K150&gt;0,L150="BASE5")),O150,IF(K150&gt;0,IF(OR(L150="BASE"),AVERAGE(INDIRECT("krzywa!C"&amp;MATCH(A150-$A$2,krzywa!A:A,0)&amp;":C"&amp;MATCH(B150-$A$2,krzywa!A:A,0),TRUE)),IF(OR(L150="OFFPEAK"),AVERAGE(INDIRECT("krzywa!D"&amp;MATCH(A150-$A$2,krzywa!A:A,0)&amp;":D"&amp;MATCH(B150-$A$2,krzywa!A:A,0))))))),4)</f>
        <v>0</v>
      </c>
      <c r="K150">
        <f t="shared" si="43"/>
        <v>0</v>
      </c>
      <c r="M150">
        <f>NETWORKDAYS(A150,B150,koszyki!$M$20:$M$874)</f>
        <v>0</v>
      </c>
      <c r="N150">
        <f>B150-A150+1- NETWORKDAYS(A150,B150,koszyki!$M$20:$M$874)</f>
        <v>1</v>
      </c>
      <c r="O150" s="36" t="e">
        <f ca="1">ROUND(IF((B150-A150+1)&gt;2,IF(C150=75,AVERAGE(INDIRECT("krzywa!B"&amp;MATCH(K150-6,krzywa!A:A,0)&amp;":B"&amp;MATCH(K150-2,krzywa!A:A,0))),AVERAGE(INDIRECT("krzywa!B"&amp;MATCH(A150-$A$2+BM150,krzywa!A:A,0)&amp;":B"&amp;MATCH(B150-$A$2-AU150,krzywa!A:A,0)))),INDIRECT("krzywa!B"&amp;MATCH(K150,krzywa!A:A,0))),4)</f>
        <v>#N/A</v>
      </c>
      <c r="P150">
        <f t="shared" si="40"/>
        <v>0</v>
      </c>
      <c r="Q150" s="49">
        <f ca="1">-C150*ABS(D150-F150)*H150*I150*'Kalkulator Depozytów'!$F$14+'kompensacja międzyproduktowa'!X150</f>
        <v>0</v>
      </c>
    </row>
    <row r="151" spans="3:17">
      <c r="C151">
        <f t="shared" si="42"/>
        <v>0</v>
      </c>
      <c r="D151" s="21">
        <f>'Kalkulator Depozytów'!M156</f>
        <v>0</v>
      </c>
      <c r="E151" s="21">
        <f>'Kalkulator Depozytów'!N156</f>
        <v>0</v>
      </c>
      <c r="F151" s="21">
        <f>'Kalkulator Depozytów'!O156</f>
        <v>0</v>
      </c>
      <c r="G151" s="21">
        <f>'Kalkulator Depozytów'!P156</f>
        <v>0</v>
      </c>
      <c r="H151" s="21">
        <f>'Kalkulator Depozytów'!Q156</f>
        <v>0</v>
      </c>
      <c r="I151" s="37">
        <f ca="1">ROUND(IF(OR(AND(K151&gt;0,L151="PEAK5"),AND(K151&gt;0,L151="BASE5")),O151,IF(K151&gt;0,IF(OR(L151="BASE"),AVERAGE(INDIRECT("krzywa!C"&amp;MATCH(A151-$A$2,krzywa!A:A,0)&amp;":C"&amp;MATCH(B151-$A$2,krzywa!A:A,0),TRUE)),IF(OR(L151="OFFPEAK"),AVERAGE(INDIRECT("krzywa!D"&amp;MATCH(A151-$A$2,krzywa!A:A,0)&amp;":D"&amp;MATCH(B151-$A$2,krzywa!A:A,0))))))),4)</f>
        <v>0</v>
      </c>
      <c r="K151">
        <f t="shared" si="43"/>
        <v>0</v>
      </c>
      <c r="M151">
        <f>NETWORKDAYS(A151,B151,koszyki!$M$20:$M$874)</f>
        <v>0</v>
      </c>
      <c r="N151">
        <f>B151-A151+1- NETWORKDAYS(A151,B151,koszyki!$M$20:$M$874)</f>
        <v>1</v>
      </c>
      <c r="O151" s="36" t="e">
        <f ca="1">ROUND(IF((B151-A151+1)&gt;2,IF(C151=75,AVERAGE(INDIRECT("krzywa!B"&amp;MATCH(K151-6,krzywa!A:A,0)&amp;":B"&amp;MATCH(K151-2,krzywa!A:A,0))),AVERAGE(INDIRECT("krzywa!B"&amp;MATCH(A151-$A$2+BM151,krzywa!A:A,0)&amp;":B"&amp;MATCH(B151-$A$2-AU151,krzywa!A:A,0)))),INDIRECT("krzywa!B"&amp;MATCH(K151,krzywa!A:A,0))),4)</f>
        <v>#N/A</v>
      </c>
      <c r="P151">
        <f t="shared" ref="P151:P214" si="44">(C151*D151)*(H151-E151)-(C151*F151)*(H151-G151)</f>
        <v>0</v>
      </c>
      <c r="Q151" s="49">
        <f ca="1">-C151*ABS(D151-F151)*H151*I151*'Kalkulator Depozytów'!$F$14+'kompensacja międzyproduktowa'!X151</f>
        <v>0</v>
      </c>
    </row>
    <row r="152" spans="3:17">
      <c r="C152">
        <f t="shared" si="42"/>
        <v>0</v>
      </c>
      <c r="D152" s="21">
        <f>'Kalkulator Depozytów'!M157</f>
        <v>0</v>
      </c>
      <c r="E152" s="21">
        <f>'Kalkulator Depozytów'!N157</f>
        <v>0</v>
      </c>
      <c r="F152" s="21">
        <f>'Kalkulator Depozytów'!O157</f>
        <v>0</v>
      </c>
      <c r="G152" s="21">
        <f>'Kalkulator Depozytów'!P157</f>
        <v>0</v>
      </c>
      <c r="H152" s="21">
        <f>'Kalkulator Depozytów'!Q157</f>
        <v>0</v>
      </c>
      <c r="I152" s="37">
        <f ca="1">ROUND(IF(OR(AND(K152&gt;0,L152="PEAK5"),AND(K152&gt;0,L152="BASE5")),O152,IF(K152&gt;0,IF(OR(L152="BASE"),AVERAGE(INDIRECT("krzywa!C"&amp;MATCH(A152-$A$2,krzywa!A:A,0)&amp;":C"&amp;MATCH(B152-$A$2,krzywa!A:A,0),TRUE)),IF(OR(L152="OFFPEAK"),AVERAGE(INDIRECT("krzywa!D"&amp;MATCH(A152-$A$2,krzywa!A:A,0)&amp;":D"&amp;MATCH(B152-$A$2,krzywa!A:A,0))))))),4)</f>
        <v>0</v>
      </c>
      <c r="K152">
        <f t="shared" si="43"/>
        <v>0</v>
      </c>
      <c r="M152">
        <f>NETWORKDAYS(A152,B152,koszyki!$M$20:$M$874)</f>
        <v>0</v>
      </c>
      <c r="N152">
        <f>B152-A152+1- NETWORKDAYS(A152,B152,koszyki!$M$20:$M$874)</f>
        <v>1</v>
      </c>
      <c r="O152" s="36" t="e">
        <f ca="1">ROUND(IF((B152-A152+1)&gt;2,IF(C152=75,AVERAGE(INDIRECT("krzywa!B"&amp;MATCH(K152-6,krzywa!A:A,0)&amp;":B"&amp;MATCH(K152-2,krzywa!A:A,0))),AVERAGE(INDIRECT("krzywa!B"&amp;MATCH(A152-$A$2+BM152,krzywa!A:A,0)&amp;":B"&amp;MATCH(B152-$A$2-AU152,krzywa!A:A,0)))),INDIRECT("krzywa!B"&amp;MATCH(K152,krzywa!A:A,0))),4)</f>
        <v>#N/A</v>
      </c>
      <c r="P152">
        <f t="shared" si="44"/>
        <v>0</v>
      </c>
      <c r="Q152" s="49">
        <f ca="1">-C152*ABS(D152-F152)*H152*I152*'Kalkulator Depozytów'!$F$14+'kompensacja międzyproduktowa'!X152</f>
        <v>0</v>
      </c>
    </row>
    <row r="153" spans="3:17">
      <c r="C153">
        <f t="shared" si="42"/>
        <v>0</v>
      </c>
      <c r="D153" s="21">
        <f>'Kalkulator Depozytów'!M158</f>
        <v>0</v>
      </c>
      <c r="E153" s="21">
        <f>'Kalkulator Depozytów'!N158</f>
        <v>0</v>
      </c>
      <c r="F153" s="21">
        <f>'Kalkulator Depozytów'!O158</f>
        <v>0</v>
      </c>
      <c r="G153" s="21">
        <f>'Kalkulator Depozytów'!P158</f>
        <v>0</v>
      </c>
      <c r="H153" s="21">
        <f>'Kalkulator Depozytów'!Q158</f>
        <v>0</v>
      </c>
      <c r="I153" s="37">
        <f ca="1">ROUND(IF(OR(AND(K153&gt;0,L153="PEAK5"),AND(K153&gt;0,L153="BASE5")),O153,IF(K153&gt;0,IF(OR(L153="BASE"),AVERAGE(INDIRECT("krzywa!C"&amp;MATCH(A153-$A$2,krzywa!A:A,0)&amp;":C"&amp;MATCH(B153-$A$2,krzywa!A:A,0),TRUE)),IF(OR(L153="OFFPEAK"),AVERAGE(INDIRECT("krzywa!D"&amp;MATCH(A153-$A$2,krzywa!A:A,0)&amp;":D"&amp;MATCH(B153-$A$2,krzywa!A:A,0))))))),4)</f>
        <v>0</v>
      </c>
      <c r="K153">
        <f t="shared" si="43"/>
        <v>0</v>
      </c>
      <c r="M153">
        <f>NETWORKDAYS(A153,B153,koszyki!$M$20:$M$874)</f>
        <v>0</v>
      </c>
      <c r="N153">
        <f>B153-A153+1- NETWORKDAYS(A153,B153,koszyki!$M$20:$M$874)</f>
        <v>1</v>
      </c>
      <c r="O153" s="36" t="e">
        <f ca="1">ROUND(IF((B153-A153+1)&gt;2,IF(C153=75,AVERAGE(INDIRECT("krzywa!B"&amp;MATCH(K153-6,krzywa!A:A,0)&amp;":B"&amp;MATCH(K153-2,krzywa!A:A,0))),AVERAGE(INDIRECT("krzywa!B"&amp;MATCH(A153-$A$2+BM153,krzywa!A:A,0)&amp;":B"&amp;MATCH(B153-$A$2-AU153,krzywa!A:A,0)))),INDIRECT("krzywa!B"&amp;MATCH(K153,krzywa!A:A,0))),4)</f>
        <v>#N/A</v>
      </c>
      <c r="P153">
        <f t="shared" si="44"/>
        <v>0</v>
      </c>
      <c r="Q153" s="49">
        <f ca="1">-C153*ABS(D153-F153)*H153*I153*'Kalkulator Depozytów'!$F$14+'kompensacja międzyproduktowa'!X153</f>
        <v>0</v>
      </c>
    </row>
    <row r="154" spans="3:17">
      <c r="C154">
        <f t="shared" si="42"/>
        <v>0</v>
      </c>
      <c r="D154" s="21">
        <f>'Kalkulator Depozytów'!M159</f>
        <v>0</v>
      </c>
      <c r="E154" s="21">
        <f>'Kalkulator Depozytów'!N159</f>
        <v>0</v>
      </c>
      <c r="F154" s="21">
        <f>'Kalkulator Depozytów'!O159</f>
        <v>0</v>
      </c>
      <c r="G154" s="21">
        <f>'Kalkulator Depozytów'!P159</f>
        <v>0</v>
      </c>
      <c r="H154" s="21">
        <f>'Kalkulator Depozytów'!Q159</f>
        <v>0</v>
      </c>
      <c r="I154" s="37">
        <f ca="1">ROUND(IF(OR(AND(K154&gt;0,L154="PEAK5"),AND(K154&gt;0,L154="BASE5")),O154,IF(K154&gt;0,IF(OR(L154="BASE"),AVERAGE(INDIRECT("krzywa!C"&amp;MATCH(A154-$A$2,krzywa!A:A,0)&amp;":C"&amp;MATCH(B154-$A$2,krzywa!A:A,0),TRUE)),IF(OR(L154="OFFPEAK"),AVERAGE(INDIRECT("krzywa!D"&amp;MATCH(A154-$A$2,krzywa!A:A,0)&amp;":D"&amp;MATCH(B154-$A$2,krzywa!A:A,0))))))),4)</f>
        <v>0</v>
      </c>
      <c r="K154">
        <f t="shared" si="43"/>
        <v>0</v>
      </c>
      <c r="M154">
        <f>NETWORKDAYS(A154,B154,koszyki!$M$20:$M$874)</f>
        <v>0</v>
      </c>
      <c r="N154">
        <f>B154-A154+1- NETWORKDAYS(A154,B154,koszyki!$M$20:$M$874)</f>
        <v>1</v>
      </c>
      <c r="O154" s="36" t="e">
        <f ca="1">ROUND(IF((B154-A154+1)&gt;2,IF(C154=75,AVERAGE(INDIRECT("krzywa!B"&amp;MATCH(K154-6,krzywa!A:A,0)&amp;":B"&amp;MATCH(K154-2,krzywa!A:A,0))),AVERAGE(INDIRECT("krzywa!B"&amp;MATCH(A154-$A$2+BM154,krzywa!A:A,0)&amp;":B"&amp;MATCH(B154-$A$2-AU154,krzywa!A:A,0)))),INDIRECT("krzywa!B"&amp;MATCH(K154,krzywa!A:A,0))),4)</f>
        <v>#N/A</v>
      </c>
      <c r="P154">
        <f t="shared" si="44"/>
        <v>0</v>
      </c>
      <c r="Q154" s="49">
        <f ca="1">-C154*ABS(D154-F154)*H154*I154*'Kalkulator Depozytów'!$F$14+'kompensacja międzyproduktowa'!X154</f>
        <v>0</v>
      </c>
    </row>
    <row r="155" spans="3:17">
      <c r="C155">
        <f t="shared" si="42"/>
        <v>0</v>
      </c>
      <c r="D155" s="21">
        <f>'Kalkulator Depozytów'!M160</f>
        <v>0</v>
      </c>
      <c r="E155" s="21">
        <f>'Kalkulator Depozytów'!N160</f>
        <v>0</v>
      </c>
      <c r="F155" s="21">
        <f>'Kalkulator Depozytów'!O160</f>
        <v>0</v>
      </c>
      <c r="G155" s="21">
        <f>'Kalkulator Depozytów'!P160</f>
        <v>0</v>
      </c>
      <c r="H155" s="21">
        <f>'Kalkulator Depozytów'!Q160</f>
        <v>0</v>
      </c>
      <c r="I155" s="37">
        <f ca="1">ROUND(IF(OR(AND(K155&gt;0,L155="PEAK5"),AND(K155&gt;0,L155="BASE5")),O155,IF(K155&gt;0,IF(OR(L155="BASE"),AVERAGE(INDIRECT("krzywa!C"&amp;MATCH(A155-$A$2,krzywa!A:A,0)&amp;":C"&amp;MATCH(B155-$A$2,krzywa!A:A,0),TRUE)),IF(OR(L155="OFFPEAK"),AVERAGE(INDIRECT("krzywa!D"&amp;MATCH(A155-$A$2,krzywa!A:A,0)&amp;":D"&amp;MATCH(B155-$A$2,krzywa!A:A,0))))))),4)</f>
        <v>0</v>
      </c>
      <c r="K155">
        <f t="shared" si="43"/>
        <v>0</v>
      </c>
      <c r="M155">
        <f>NETWORKDAYS(A155,B155,koszyki!$M$20:$M$874)</f>
        <v>0</v>
      </c>
      <c r="N155">
        <f>B155-A155+1- NETWORKDAYS(A155,B155,koszyki!$M$20:$M$874)</f>
        <v>1</v>
      </c>
      <c r="O155" s="36" t="e">
        <f ca="1">ROUND(IF((B155-A155+1)&gt;2,IF(C155=75,AVERAGE(INDIRECT("krzywa!B"&amp;MATCH(K155-6,krzywa!A:A,0)&amp;":B"&amp;MATCH(K155-2,krzywa!A:A,0))),AVERAGE(INDIRECT("krzywa!B"&amp;MATCH(A155-$A$2+BM155,krzywa!A:A,0)&amp;":B"&amp;MATCH(B155-$A$2-AU155,krzywa!A:A,0)))),INDIRECT("krzywa!B"&amp;MATCH(K155,krzywa!A:A,0))),4)</f>
        <v>#N/A</v>
      </c>
      <c r="P155">
        <f t="shared" si="44"/>
        <v>0</v>
      </c>
      <c r="Q155" s="49">
        <f ca="1">-C155*ABS(D155-F155)*H155*I155*'Kalkulator Depozytów'!$F$14+'kompensacja międzyproduktowa'!X155</f>
        <v>0</v>
      </c>
    </row>
    <row r="156" spans="3:17">
      <c r="C156">
        <f t="shared" si="42"/>
        <v>0</v>
      </c>
      <c r="D156" s="21">
        <f>'Kalkulator Depozytów'!M161</f>
        <v>0</v>
      </c>
      <c r="E156" s="21">
        <f>'Kalkulator Depozytów'!N161</f>
        <v>0</v>
      </c>
      <c r="F156" s="21">
        <f>'Kalkulator Depozytów'!O161</f>
        <v>0</v>
      </c>
      <c r="G156" s="21">
        <f>'Kalkulator Depozytów'!P161</f>
        <v>0</v>
      </c>
      <c r="H156" s="21">
        <f>'Kalkulator Depozytów'!Q161</f>
        <v>0</v>
      </c>
      <c r="I156" s="37">
        <f ca="1">ROUND(IF(OR(AND(K156&gt;0,L156="PEAK5"),AND(K156&gt;0,L156="BASE5")),O156,IF(K156&gt;0,IF(OR(L156="BASE"),AVERAGE(INDIRECT("krzywa!C"&amp;MATCH(A156-$A$2,krzywa!A:A,0)&amp;":C"&amp;MATCH(B156-$A$2,krzywa!A:A,0),TRUE)),IF(OR(L156="OFFPEAK"),AVERAGE(INDIRECT("krzywa!D"&amp;MATCH(A156-$A$2,krzywa!A:A,0)&amp;":D"&amp;MATCH(B156-$A$2,krzywa!A:A,0))))))),4)</f>
        <v>0</v>
      </c>
      <c r="K156">
        <f t="shared" si="43"/>
        <v>0</v>
      </c>
      <c r="M156">
        <f>NETWORKDAYS(A156,B156,koszyki!$M$20:$M$874)</f>
        <v>0</v>
      </c>
      <c r="N156">
        <f>B156-A156+1- NETWORKDAYS(A156,B156,koszyki!$M$20:$M$874)</f>
        <v>1</v>
      </c>
      <c r="O156" s="36" t="e">
        <f ca="1">ROUND(IF((B156-A156+1)&gt;2,IF(C156=75,AVERAGE(INDIRECT("krzywa!B"&amp;MATCH(K156-6,krzywa!A:A,0)&amp;":B"&amp;MATCH(K156-2,krzywa!A:A,0))),AVERAGE(INDIRECT("krzywa!B"&amp;MATCH(A156-$A$2+BM156,krzywa!A:A,0)&amp;":B"&amp;MATCH(B156-$A$2-AU156,krzywa!A:A,0)))),INDIRECT("krzywa!B"&amp;MATCH(K156,krzywa!A:A,0))),4)</f>
        <v>#N/A</v>
      </c>
      <c r="P156">
        <f t="shared" si="44"/>
        <v>0</v>
      </c>
      <c r="Q156" s="49">
        <f ca="1">-C156*ABS(D156-F156)*H156*I156*'Kalkulator Depozytów'!$F$14+'kompensacja międzyproduktowa'!X156</f>
        <v>0</v>
      </c>
    </row>
    <row r="157" spans="3:17">
      <c r="C157">
        <f t="shared" si="42"/>
        <v>0</v>
      </c>
      <c r="D157" s="21">
        <f>'Kalkulator Depozytów'!M162</f>
        <v>0</v>
      </c>
      <c r="E157" s="21">
        <f>'Kalkulator Depozytów'!N162</f>
        <v>0</v>
      </c>
      <c r="F157" s="21">
        <f>'Kalkulator Depozytów'!O162</f>
        <v>0</v>
      </c>
      <c r="G157" s="21">
        <f>'Kalkulator Depozytów'!P162</f>
        <v>0</v>
      </c>
      <c r="H157" s="21">
        <f>'Kalkulator Depozytów'!Q162</f>
        <v>0</v>
      </c>
      <c r="I157" s="37">
        <f ca="1">ROUND(IF(OR(AND(K157&gt;0,L157="PEAK5"),AND(K157&gt;0,L157="BASE5")),O157,IF(K157&gt;0,IF(OR(L157="BASE"),AVERAGE(INDIRECT("krzywa!C"&amp;MATCH(A157-$A$2,krzywa!A:A,0)&amp;":C"&amp;MATCH(B157-$A$2,krzywa!A:A,0),TRUE)),IF(OR(L157="OFFPEAK"),AVERAGE(INDIRECT("krzywa!D"&amp;MATCH(A157-$A$2,krzywa!A:A,0)&amp;":D"&amp;MATCH(B157-$A$2,krzywa!A:A,0))))))),4)</f>
        <v>0</v>
      </c>
      <c r="K157">
        <f t="shared" si="43"/>
        <v>0</v>
      </c>
      <c r="M157">
        <f>NETWORKDAYS(A157,B157,koszyki!$M$20:$M$874)</f>
        <v>0</v>
      </c>
      <c r="N157">
        <f>B157-A157+1- NETWORKDAYS(A157,B157,koszyki!$M$20:$M$874)</f>
        <v>1</v>
      </c>
      <c r="O157" s="36" t="e">
        <f ca="1">ROUND(IF((B157-A157+1)&gt;2,IF(C157=75,AVERAGE(INDIRECT("krzywa!B"&amp;MATCH(K157-6,krzywa!A:A,0)&amp;":B"&amp;MATCH(K157-2,krzywa!A:A,0))),AVERAGE(INDIRECT("krzywa!B"&amp;MATCH(A157-$A$2+BM157,krzywa!A:A,0)&amp;":B"&amp;MATCH(B157-$A$2-AU157,krzywa!A:A,0)))),INDIRECT("krzywa!B"&amp;MATCH(K157,krzywa!A:A,0))),4)</f>
        <v>#N/A</v>
      </c>
      <c r="P157">
        <f t="shared" si="44"/>
        <v>0</v>
      </c>
      <c r="Q157" s="49">
        <f ca="1">-C157*ABS(D157-F157)*H157*I157*'Kalkulator Depozytów'!$F$14+'kompensacja międzyproduktowa'!X157</f>
        <v>0</v>
      </c>
    </row>
    <row r="158" spans="3:17">
      <c r="C158">
        <f t="shared" si="42"/>
        <v>0</v>
      </c>
      <c r="D158" s="21">
        <f>'Kalkulator Depozytów'!M163</f>
        <v>0</v>
      </c>
      <c r="E158" s="21">
        <f>'Kalkulator Depozytów'!N163</f>
        <v>0</v>
      </c>
      <c r="F158" s="21">
        <f>'Kalkulator Depozytów'!O163</f>
        <v>0</v>
      </c>
      <c r="G158" s="21">
        <f>'Kalkulator Depozytów'!P163</f>
        <v>0</v>
      </c>
      <c r="H158" s="21">
        <f>'Kalkulator Depozytów'!Q163</f>
        <v>0</v>
      </c>
      <c r="I158" s="37">
        <f ca="1">ROUND(IF(OR(AND(K158&gt;0,L158="PEAK5"),AND(K158&gt;0,L158="BASE5")),O158,IF(K158&gt;0,IF(OR(L158="BASE"),AVERAGE(INDIRECT("krzywa!C"&amp;MATCH(A158-$A$2,krzywa!A:A,0)&amp;":C"&amp;MATCH(B158-$A$2,krzywa!A:A,0),TRUE)),IF(OR(L158="OFFPEAK"),AVERAGE(INDIRECT("krzywa!D"&amp;MATCH(A158-$A$2,krzywa!A:A,0)&amp;":D"&amp;MATCH(B158-$A$2,krzywa!A:A,0))))))),4)</f>
        <v>0</v>
      </c>
      <c r="K158">
        <f t="shared" si="43"/>
        <v>0</v>
      </c>
      <c r="M158">
        <f>NETWORKDAYS(A158,B158,koszyki!$M$20:$M$874)</f>
        <v>0</v>
      </c>
      <c r="N158">
        <f>B158-A158+1- NETWORKDAYS(A158,B158,koszyki!$M$20:$M$874)</f>
        <v>1</v>
      </c>
      <c r="O158" s="36" t="e">
        <f ca="1">ROUND(IF((B158-A158+1)&gt;2,IF(C158=75,AVERAGE(INDIRECT("krzywa!B"&amp;MATCH(K158-6,krzywa!A:A,0)&amp;":B"&amp;MATCH(K158-2,krzywa!A:A,0))),AVERAGE(INDIRECT("krzywa!B"&amp;MATCH(A158-$A$2+BM158,krzywa!A:A,0)&amp;":B"&amp;MATCH(B158-$A$2-AU158,krzywa!A:A,0)))),INDIRECT("krzywa!B"&amp;MATCH(K158,krzywa!A:A,0))),4)</f>
        <v>#N/A</v>
      </c>
      <c r="P158">
        <f t="shared" si="44"/>
        <v>0</v>
      </c>
      <c r="Q158" s="49">
        <f ca="1">-C158*ABS(D158-F158)*H158*I158*'Kalkulator Depozytów'!$F$14+'kompensacja międzyproduktowa'!X158</f>
        <v>0</v>
      </c>
    </row>
    <row r="159" spans="3:17">
      <c r="C159">
        <f t="shared" si="42"/>
        <v>0</v>
      </c>
      <c r="D159" s="21">
        <f>'Kalkulator Depozytów'!M164</f>
        <v>0</v>
      </c>
      <c r="E159" s="21">
        <f>'Kalkulator Depozytów'!N164</f>
        <v>0</v>
      </c>
      <c r="F159" s="21">
        <f>'Kalkulator Depozytów'!O164</f>
        <v>0</v>
      </c>
      <c r="G159" s="21">
        <f>'Kalkulator Depozytów'!P164</f>
        <v>0</v>
      </c>
      <c r="H159" s="21">
        <f>'Kalkulator Depozytów'!Q164</f>
        <v>0</v>
      </c>
      <c r="I159" s="37">
        <f ca="1">ROUND(IF(OR(AND(K159&gt;0,L159="PEAK5"),AND(K159&gt;0,L159="BASE5")),O159,IF(K159&gt;0,IF(OR(L159="BASE"),AVERAGE(INDIRECT("krzywa!C"&amp;MATCH(A159-$A$2,krzywa!A:A,0)&amp;":C"&amp;MATCH(B159-$A$2,krzywa!A:A,0),TRUE)),IF(OR(L159="OFFPEAK"),AVERAGE(INDIRECT("krzywa!D"&amp;MATCH(A159-$A$2,krzywa!A:A,0)&amp;":D"&amp;MATCH(B159-$A$2,krzywa!A:A,0))))))),4)</f>
        <v>0</v>
      </c>
      <c r="K159">
        <f t="shared" si="43"/>
        <v>0</v>
      </c>
      <c r="M159">
        <f>NETWORKDAYS(A159,B159,koszyki!$M$20:$M$874)</f>
        <v>0</v>
      </c>
      <c r="N159">
        <f>B159-A159+1- NETWORKDAYS(A159,B159,koszyki!$M$20:$M$874)</f>
        <v>1</v>
      </c>
      <c r="O159" s="36" t="e">
        <f ca="1">ROUND(IF((B159-A159+1)&gt;2,IF(C159=75,AVERAGE(INDIRECT("krzywa!B"&amp;MATCH(K159-6,krzywa!A:A,0)&amp;":B"&amp;MATCH(K159-2,krzywa!A:A,0))),AVERAGE(INDIRECT("krzywa!B"&amp;MATCH(A159-$A$2+BM159,krzywa!A:A,0)&amp;":B"&amp;MATCH(B159-$A$2-AU159,krzywa!A:A,0)))),INDIRECT("krzywa!B"&amp;MATCH(K159,krzywa!A:A,0))),4)</f>
        <v>#N/A</v>
      </c>
      <c r="P159">
        <f t="shared" si="44"/>
        <v>0</v>
      </c>
      <c r="Q159" s="49">
        <f ca="1">-C159*ABS(D159-F159)*H159*I159*'Kalkulator Depozytów'!$F$14+'kompensacja międzyproduktowa'!X159</f>
        <v>0</v>
      </c>
    </row>
    <row r="160" spans="3:17">
      <c r="C160">
        <f t="shared" si="42"/>
        <v>0</v>
      </c>
      <c r="D160" s="21">
        <f>'Kalkulator Depozytów'!M165</f>
        <v>0</v>
      </c>
      <c r="E160" s="21">
        <f>'Kalkulator Depozytów'!N165</f>
        <v>0</v>
      </c>
      <c r="F160" s="21">
        <f>'Kalkulator Depozytów'!O165</f>
        <v>0</v>
      </c>
      <c r="G160" s="21">
        <f>'Kalkulator Depozytów'!P165</f>
        <v>0</v>
      </c>
      <c r="H160" s="21">
        <f>'Kalkulator Depozytów'!Q165</f>
        <v>0</v>
      </c>
      <c r="I160" s="37">
        <f ca="1">ROUND(IF(OR(AND(K160&gt;0,L160="PEAK5"),AND(K160&gt;0,L160="BASE5")),O160,IF(K160&gt;0,IF(OR(L160="BASE"),AVERAGE(INDIRECT("krzywa!C"&amp;MATCH(A160-$A$2,krzywa!A:A,0)&amp;":C"&amp;MATCH(B160-$A$2,krzywa!A:A,0),TRUE)),IF(OR(L160="OFFPEAK"),AVERAGE(INDIRECT("krzywa!D"&amp;MATCH(A160-$A$2,krzywa!A:A,0)&amp;":D"&amp;MATCH(B160-$A$2,krzywa!A:A,0))))))),4)</f>
        <v>0</v>
      </c>
      <c r="K160">
        <f t="shared" si="43"/>
        <v>0</v>
      </c>
      <c r="M160">
        <f>NETWORKDAYS(A160,B160,koszyki!$M$20:$M$874)</f>
        <v>0</v>
      </c>
      <c r="N160">
        <f>B160-A160+1- NETWORKDAYS(A160,B160,koszyki!$M$20:$M$874)</f>
        <v>1</v>
      </c>
      <c r="O160" s="36" t="e">
        <f ca="1">ROUND(IF((B160-A160+1)&gt;2,IF(C160=75,AVERAGE(INDIRECT("krzywa!B"&amp;MATCH(K160-6,krzywa!A:A,0)&amp;":B"&amp;MATCH(K160-2,krzywa!A:A,0))),AVERAGE(INDIRECT("krzywa!B"&amp;MATCH(A160-$A$2+BM160,krzywa!A:A,0)&amp;":B"&amp;MATCH(B160-$A$2-AU160,krzywa!A:A,0)))),INDIRECT("krzywa!B"&amp;MATCH(K160,krzywa!A:A,0))),4)</f>
        <v>#N/A</v>
      </c>
      <c r="P160">
        <f t="shared" si="44"/>
        <v>0</v>
      </c>
      <c r="Q160" s="49">
        <f ca="1">-C160*ABS(D160-F160)*H160*I160*'Kalkulator Depozytów'!$F$14+'kompensacja międzyproduktowa'!X160</f>
        <v>0</v>
      </c>
    </row>
    <row r="161" spans="3:17">
      <c r="C161">
        <f t="shared" si="42"/>
        <v>0</v>
      </c>
      <c r="D161" s="21">
        <f>'Kalkulator Depozytów'!M166</f>
        <v>0</v>
      </c>
      <c r="E161" s="21">
        <f>'Kalkulator Depozytów'!N166</f>
        <v>0</v>
      </c>
      <c r="F161" s="21">
        <f>'Kalkulator Depozytów'!O166</f>
        <v>0</v>
      </c>
      <c r="G161" s="21">
        <f>'Kalkulator Depozytów'!P166</f>
        <v>0</v>
      </c>
      <c r="H161" s="21">
        <f>'Kalkulator Depozytów'!Q166</f>
        <v>0</v>
      </c>
      <c r="I161" s="37">
        <f ca="1">ROUND(IF(OR(AND(K161&gt;0,L161="PEAK5"),AND(K161&gt;0,L161="BASE5")),O161,IF(K161&gt;0,IF(OR(L161="BASE"),AVERAGE(INDIRECT("krzywa!C"&amp;MATCH(A161-$A$2,krzywa!A:A,0)&amp;":C"&amp;MATCH(B161-$A$2,krzywa!A:A,0),TRUE)),IF(OR(L161="OFFPEAK"),AVERAGE(INDIRECT("krzywa!D"&amp;MATCH(A161-$A$2,krzywa!A:A,0)&amp;":D"&amp;MATCH(B161-$A$2,krzywa!A:A,0))))))),4)</f>
        <v>0</v>
      </c>
      <c r="K161">
        <f t="shared" si="43"/>
        <v>0</v>
      </c>
      <c r="M161">
        <f>NETWORKDAYS(A161,B161,koszyki!$M$20:$M$874)</f>
        <v>0</v>
      </c>
      <c r="N161">
        <f>B161-A161+1- NETWORKDAYS(A161,B161,koszyki!$M$20:$M$874)</f>
        <v>1</v>
      </c>
      <c r="O161" s="36" t="e">
        <f ca="1">ROUND(IF((B161-A161+1)&gt;2,IF(C161=75,AVERAGE(INDIRECT("krzywa!B"&amp;MATCH(K161-6,krzywa!A:A,0)&amp;":B"&amp;MATCH(K161-2,krzywa!A:A,0))),AVERAGE(INDIRECT("krzywa!B"&amp;MATCH(A161-$A$2+BM161,krzywa!A:A,0)&amp;":B"&amp;MATCH(B161-$A$2-AU161,krzywa!A:A,0)))),INDIRECT("krzywa!B"&amp;MATCH(K161,krzywa!A:A,0))),4)</f>
        <v>#N/A</v>
      </c>
      <c r="P161">
        <f t="shared" si="44"/>
        <v>0</v>
      </c>
      <c r="Q161" s="49">
        <f ca="1">-C161*ABS(D161-F161)*H161*I161*'Kalkulator Depozytów'!$F$14+'kompensacja międzyproduktowa'!X161</f>
        <v>0</v>
      </c>
    </row>
    <row r="162" spans="3:17">
      <c r="C162">
        <f t="shared" si="42"/>
        <v>0</v>
      </c>
      <c r="D162" s="21">
        <f>'Kalkulator Depozytów'!M167</f>
        <v>0</v>
      </c>
      <c r="E162" s="21">
        <f>'Kalkulator Depozytów'!N167</f>
        <v>0</v>
      </c>
      <c r="F162" s="21">
        <f>'Kalkulator Depozytów'!O167</f>
        <v>0</v>
      </c>
      <c r="G162" s="21">
        <f>'Kalkulator Depozytów'!P167</f>
        <v>0</v>
      </c>
      <c r="H162" s="21">
        <f>'Kalkulator Depozytów'!Q167</f>
        <v>0</v>
      </c>
      <c r="I162" s="37">
        <f ca="1">ROUND(IF(OR(AND(K162&gt;0,L162="PEAK5"),AND(K162&gt;0,L162="BASE5")),O162,IF(K162&gt;0,IF(OR(L162="BASE"),AVERAGE(INDIRECT("krzywa!C"&amp;MATCH(A162-$A$2,krzywa!A:A,0)&amp;":C"&amp;MATCH(B162-$A$2,krzywa!A:A,0),TRUE)),IF(OR(L162="OFFPEAK"),AVERAGE(INDIRECT("krzywa!D"&amp;MATCH(A162-$A$2,krzywa!A:A,0)&amp;":D"&amp;MATCH(B162-$A$2,krzywa!A:A,0))))))),4)</f>
        <v>0</v>
      </c>
      <c r="K162">
        <f t="shared" si="43"/>
        <v>0</v>
      </c>
      <c r="M162">
        <f>NETWORKDAYS(A162,B162,koszyki!$M$20:$M$874)</f>
        <v>0</v>
      </c>
      <c r="N162">
        <f>B162-A162+1- NETWORKDAYS(A162,B162,koszyki!$M$20:$M$874)</f>
        <v>1</v>
      </c>
      <c r="O162" s="36" t="e">
        <f ca="1">ROUND(IF((B162-A162+1)&gt;2,IF(C162=75,AVERAGE(INDIRECT("krzywa!B"&amp;MATCH(K162-6,krzywa!A:A,0)&amp;":B"&amp;MATCH(K162-2,krzywa!A:A,0))),AVERAGE(INDIRECT("krzywa!B"&amp;MATCH(A162-$A$2+BM162,krzywa!A:A,0)&amp;":B"&amp;MATCH(B162-$A$2-AU162,krzywa!A:A,0)))),INDIRECT("krzywa!B"&amp;MATCH(K162,krzywa!A:A,0))),4)</f>
        <v>#N/A</v>
      </c>
      <c r="P162">
        <f t="shared" si="44"/>
        <v>0</v>
      </c>
      <c r="Q162" s="49">
        <f ca="1">-C162*ABS(D162-F162)*H162*I162*'Kalkulator Depozytów'!$F$14+'kompensacja międzyproduktowa'!X162</f>
        <v>0</v>
      </c>
    </row>
    <row r="163" spans="3:17">
      <c r="C163">
        <f t="shared" si="42"/>
        <v>0</v>
      </c>
      <c r="D163" s="21">
        <f>'Kalkulator Depozytów'!M168</f>
        <v>0</v>
      </c>
      <c r="E163" s="21">
        <f>'Kalkulator Depozytów'!N168</f>
        <v>0</v>
      </c>
      <c r="F163" s="21">
        <f>'Kalkulator Depozytów'!O168</f>
        <v>0</v>
      </c>
      <c r="G163" s="21">
        <f>'Kalkulator Depozytów'!P168</f>
        <v>0</v>
      </c>
      <c r="H163" s="21">
        <f>'Kalkulator Depozytów'!Q168</f>
        <v>0</v>
      </c>
      <c r="I163" s="37">
        <f ca="1">ROUND(IF(OR(AND(K163&gt;0,L163="PEAK5"),AND(K163&gt;0,L163="BASE5")),O163,IF(K163&gt;0,IF(OR(L163="BASE"),AVERAGE(INDIRECT("krzywa!C"&amp;MATCH(A163-$A$2,krzywa!A:A,0)&amp;":C"&amp;MATCH(B163-$A$2,krzywa!A:A,0),TRUE)),IF(OR(L163="OFFPEAK"),AVERAGE(INDIRECT("krzywa!D"&amp;MATCH(A163-$A$2,krzywa!A:A,0)&amp;":D"&amp;MATCH(B163-$A$2,krzywa!A:A,0))))))),4)</f>
        <v>0</v>
      </c>
      <c r="K163">
        <f t="shared" si="43"/>
        <v>0</v>
      </c>
      <c r="M163">
        <f>NETWORKDAYS(A163,B163,koszyki!$M$20:$M$874)</f>
        <v>0</v>
      </c>
      <c r="N163">
        <f>B163-A163+1- NETWORKDAYS(A163,B163,koszyki!$M$20:$M$874)</f>
        <v>1</v>
      </c>
      <c r="O163" s="36" t="e">
        <f ca="1">ROUND(IF((B163-A163+1)&gt;2,IF(C163=75,AVERAGE(INDIRECT("krzywa!B"&amp;MATCH(K163-6,krzywa!A:A,0)&amp;":B"&amp;MATCH(K163-2,krzywa!A:A,0))),AVERAGE(INDIRECT("krzywa!B"&amp;MATCH(A163-$A$2+BM163,krzywa!A:A,0)&amp;":B"&amp;MATCH(B163-$A$2-AU163,krzywa!A:A,0)))),INDIRECT("krzywa!B"&amp;MATCH(K163,krzywa!A:A,0))),4)</f>
        <v>#N/A</v>
      </c>
      <c r="P163">
        <f t="shared" si="44"/>
        <v>0</v>
      </c>
      <c r="Q163" s="49">
        <f ca="1">-C163*ABS(D163-F163)*H163*I163*'Kalkulator Depozytów'!$F$14+'kompensacja międzyproduktowa'!X163</f>
        <v>0</v>
      </c>
    </row>
    <row r="164" spans="3:17">
      <c r="C164">
        <f t="shared" si="42"/>
        <v>0</v>
      </c>
      <c r="D164" s="21">
        <f>'Kalkulator Depozytów'!M169</f>
        <v>0</v>
      </c>
      <c r="E164" s="21">
        <f>'Kalkulator Depozytów'!N169</f>
        <v>0</v>
      </c>
      <c r="F164" s="21">
        <f>'Kalkulator Depozytów'!O169</f>
        <v>0</v>
      </c>
      <c r="G164" s="21">
        <f>'Kalkulator Depozytów'!P169</f>
        <v>0</v>
      </c>
      <c r="H164" s="21">
        <f>'Kalkulator Depozytów'!Q169</f>
        <v>0</v>
      </c>
      <c r="I164" s="37">
        <f ca="1">ROUND(IF(OR(AND(K164&gt;0,L164="PEAK5"),AND(K164&gt;0,L164="BASE5")),O164,IF(K164&gt;0,IF(OR(L164="BASE"),AVERAGE(INDIRECT("krzywa!C"&amp;MATCH(A164-$A$2,krzywa!A:A,0)&amp;":C"&amp;MATCH(B164-$A$2,krzywa!A:A,0),TRUE)),IF(OR(L164="OFFPEAK"),AVERAGE(INDIRECT("krzywa!D"&amp;MATCH(A164-$A$2,krzywa!A:A,0)&amp;":D"&amp;MATCH(B164-$A$2,krzywa!A:A,0))))))),4)</f>
        <v>0</v>
      </c>
      <c r="K164">
        <f t="shared" si="43"/>
        <v>0</v>
      </c>
      <c r="M164">
        <f>NETWORKDAYS(A164,B164,koszyki!$M$20:$M$874)</f>
        <v>0</v>
      </c>
      <c r="N164">
        <f>B164-A164+1- NETWORKDAYS(A164,B164,koszyki!$M$20:$M$874)</f>
        <v>1</v>
      </c>
      <c r="O164" s="36" t="e">
        <f ca="1">ROUND(IF((B164-A164+1)&gt;2,IF(C164=75,AVERAGE(INDIRECT("krzywa!B"&amp;MATCH(K164-6,krzywa!A:A,0)&amp;":B"&amp;MATCH(K164-2,krzywa!A:A,0))),AVERAGE(INDIRECT("krzywa!B"&amp;MATCH(A164-$A$2+BM164,krzywa!A:A,0)&amp;":B"&amp;MATCH(B164-$A$2-AU164,krzywa!A:A,0)))),INDIRECT("krzywa!B"&amp;MATCH(K164,krzywa!A:A,0))),4)</f>
        <v>#N/A</v>
      </c>
      <c r="P164">
        <f t="shared" si="44"/>
        <v>0</v>
      </c>
      <c r="Q164" s="49">
        <f ca="1">-C164*ABS(D164-F164)*H164*I164*'Kalkulator Depozytów'!$F$14+'kompensacja międzyproduktowa'!X164</f>
        <v>0</v>
      </c>
    </row>
    <row r="165" spans="3:17">
      <c r="C165">
        <f t="shared" si="42"/>
        <v>0</v>
      </c>
      <c r="D165" s="21">
        <f>'Kalkulator Depozytów'!M170</f>
        <v>0</v>
      </c>
      <c r="E165" s="21">
        <f>'Kalkulator Depozytów'!N170</f>
        <v>0</v>
      </c>
      <c r="F165" s="21">
        <f>'Kalkulator Depozytów'!O170</f>
        <v>0</v>
      </c>
      <c r="G165" s="21">
        <f>'Kalkulator Depozytów'!P170</f>
        <v>0</v>
      </c>
      <c r="H165" s="21">
        <f>'Kalkulator Depozytów'!Q170</f>
        <v>0</v>
      </c>
      <c r="I165" s="37">
        <f ca="1">ROUND(IF(OR(AND(K165&gt;0,L165="PEAK5"),AND(K165&gt;0,L165="BASE5")),O165,IF(K165&gt;0,IF(OR(L165="BASE"),AVERAGE(INDIRECT("krzywa!C"&amp;MATCH(A165-$A$2,krzywa!A:A,0)&amp;":C"&amp;MATCH(B165-$A$2,krzywa!A:A,0),TRUE)),IF(OR(L165="OFFPEAK"),AVERAGE(INDIRECT("krzywa!D"&amp;MATCH(A165-$A$2,krzywa!A:A,0)&amp;":D"&amp;MATCH(B165-$A$2,krzywa!A:A,0))))))),4)</f>
        <v>0</v>
      </c>
      <c r="K165">
        <f t="shared" si="43"/>
        <v>0</v>
      </c>
      <c r="M165">
        <f>NETWORKDAYS(A165,B165,koszyki!$M$20:$M$874)</f>
        <v>0</v>
      </c>
      <c r="N165">
        <f>B165-A165+1- NETWORKDAYS(A165,B165,koszyki!$M$20:$M$874)</f>
        <v>1</v>
      </c>
      <c r="O165" s="36" t="e">
        <f ca="1">ROUND(IF((B165-A165+1)&gt;2,IF(C165=75,AVERAGE(INDIRECT("krzywa!B"&amp;MATCH(K165-6,krzywa!A:A,0)&amp;":B"&amp;MATCH(K165-2,krzywa!A:A,0))),AVERAGE(INDIRECT("krzywa!B"&amp;MATCH(A165-$A$2+BM165,krzywa!A:A,0)&amp;":B"&amp;MATCH(B165-$A$2-AU165,krzywa!A:A,0)))),INDIRECT("krzywa!B"&amp;MATCH(K165,krzywa!A:A,0))),4)</f>
        <v>#N/A</v>
      </c>
      <c r="P165">
        <f t="shared" si="44"/>
        <v>0</v>
      </c>
      <c r="Q165" s="49">
        <f ca="1">-C165*ABS(D165-F165)*H165*I165*'Kalkulator Depozytów'!$F$14+'kompensacja międzyproduktowa'!X165</f>
        <v>0</v>
      </c>
    </row>
    <row r="166" spans="3:17">
      <c r="C166">
        <f t="shared" si="42"/>
        <v>0</v>
      </c>
      <c r="D166" s="21">
        <f>'Kalkulator Depozytów'!M171</f>
        <v>0</v>
      </c>
      <c r="E166" s="21">
        <f>'Kalkulator Depozytów'!N171</f>
        <v>0</v>
      </c>
      <c r="F166" s="21">
        <f>'Kalkulator Depozytów'!O171</f>
        <v>0</v>
      </c>
      <c r="G166" s="21">
        <f>'Kalkulator Depozytów'!P171</f>
        <v>0</v>
      </c>
      <c r="H166" s="21">
        <f>'Kalkulator Depozytów'!Q171</f>
        <v>0</v>
      </c>
      <c r="I166" s="37">
        <f ca="1">ROUND(IF(OR(AND(K166&gt;0,L166="PEAK5"),AND(K166&gt;0,L166="BASE5")),O166,IF(K166&gt;0,IF(OR(L166="BASE"),AVERAGE(INDIRECT("krzywa!C"&amp;MATCH(A166-$A$2,krzywa!A:A,0)&amp;":C"&amp;MATCH(B166-$A$2,krzywa!A:A,0),TRUE)),IF(OR(L166="OFFPEAK"),AVERAGE(INDIRECT("krzywa!D"&amp;MATCH(A166-$A$2,krzywa!A:A,0)&amp;":D"&amp;MATCH(B166-$A$2,krzywa!A:A,0))))))),4)</f>
        <v>0</v>
      </c>
      <c r="K166">
        <f t="shared" si="43"/>
        <v>0</v>
      </c>
      <c r="M166">
        <f>NETWORKDAYS(A166,B166,koszyki!$M$20:$M$874)</f>
        <v>0</v>
      </c>
      <c r="N166">
        <f>B166-A166+1- NETWORKDAYS(A166,B166,koszyki!$M$20:$M$874)</f>
        <v>1</v>
      </c>
      <c r="O166" s="36" t="e">
        <f ca="1">ROUND(IF((B166-A166+1)&gt;2,IF(C166=75,AVERAGE(INDIRECT("krzywa!B"&amp;MATCH(K166-6,krzywa!A:A,0)&amp;":B"&amp;MATCH(K166-2,krzywa!A:A,0))),AVERAGE(INDIRECT("krzywa!B"&amp;MATCH(A166-$A$2+BM166,krzywa!A:A,0)&amp;":B"&amp;MATCH(B166-$A$2-AU166,krzywa!A:A,0)))),INDIRECT("krzywa!B"&amp;MATCH(K166,krzywa!A:A,0))),4)</f>
        <v>#N/A</v>
      </c>
      <c r="P166">
        <f t="shared" si="44"/>
        <v>0</v>
      </c>
      <c r="Q166" s="49">
        <f ca="1">-C166*ABS(D166-F166)*H166*I166*'Kalkulator Depozytów'!$F$14+'kompensacja międzyproduktowa'!X166</f>
        <v>0</v>
      </c>
    </row>
    <row r="167" spans="3:17">
      <c r="C167">
        <f t="shared" si="42"/>
        <v>0</v>
      </c>
      <c r="D167" s="21">
        <f>'Kalkulator Depozytów'!M172</f>
        <v>0</v>
      </c>
      <c r="E167" s="21">
        <f>'Kalkulator Depozytów'!N172</f>
        <v>0</v>
      </c>
      <c r="F167" s="21">
        <f>'Kalkulator Depozytów'!O172</f>
        <v>0</v>
      </c>
      <c r="G167" s="21">
        <f>'Kalkulator Depozytów'!P172</f>
        <v>0</v>
      </c>
      <c r="H167" s="21">
        <f>'Kalkulator Depozytów'!Q172</f>
        <v>0</v>
      </c>
      <c r="I167" s="37">
        <f ca="1">ROUND(IF(OR(AND(K167&gt;0,L167="PEAK5"),AND(K167&gt;0,L167="BASE5")),O167,IF(K167&gt;0,IF(OR(L167="BASE"),AVERAGE(INDIRECT("krzywa!C"&amp;MATCH(A167-$A$2,krzywa!A:A,0)&amp;":C"&amp;MATCH(B167-$A$2,krzywa!A:A,0),TRUE)),IF(OR(L167="OFFPEAK"),AVERAGE(INDIRECT("krzywa!D"&amp;MATCH(A167-$A$2,krzywa!A:A,0)&amp;":D"&amp;MATCH(B167-$A$2,krzywa!A:A,0))))))),4)</f>
        <v>0</v>
      </c>
      <c r="K167">
        <f t="shared" si="43"/>
        <v>0</v>
      </c>
      <c r="M167">
        <f>NETWORKDAYS(A167,B167,koszyki!$M$20:$M$874)</f>
        <v>0</v>
      </c>
      <c r="N167">
        <f>B167-A167+1- NETWORKDAYS(A167,B167,koszyki!$M$20:$M$874)</f>
        <v>1</v>
      </c>
      <c r="O167" s="36" t="e">
        <f ca="1">ROUND(IF((B167-A167+1)&gt;2,IF(C167=75,AVERAGE(INDIRECT("krzywa!B"&amp;MATCH(K167-6,krzywa!A:A,0)&amp;":B"&amp;MATCH(K167-2,krzywa!A:A,0))),AVERAGE(INDIRECT("krzywa!B"&amp;MATCH(A167-$A$2+BM167,krzywa!A:A,0)&amp;":B"&amp;MATCH(B167-$A$2-AU167,krzywa!A:A,0)))),INDIRECT("krzywa!B"&amp;MATCH(K167,krzywa!A:A,0))),4)</f>
        <v>#N/A</v>
      </c>
      <c r="P167">
        <f t="shared" si="44"/>
        <v>0</v>
      </c>
      <c r="Q167" s="49">
        <f ca="1">-C167*ABS(D167-F167)*H167*I167*'Kalkulator Depozytów'!$F$14+'kompensacja międzyproduktowa'!X167</f>
        <v>0</v>
      </c>
    </row>
    <row r="168" spans="3:17">
      <c r="C168">
        <f t="shared" si="42"/>
        <v>0</v>
      </c>
      <c r="D168" s="21">
        <f>'Kalkulator Depozytów'!M173</f>
        <v>0</v>
      </c>
      <c r="E168" s="21">
        <f>'Kalkulator Depozytów'!N173</f>
        <v>0</v>
      </c>
      <c r="F168" s="21">
        <f>'Kalkulator Depozytów'!O173</f>
        <v>0</v>
      </c>
      <c r="G168" s="21">
        <f>'Kalkulator Depozytów'!P173</f>
        <v>0</v>
      </c>
      <c r="H168" s="21">
        <f>'Kalkulator Depozytów'!Q173</f>
        <v>0</v>
      </c>
      <c r="I168" s="37">
        <f ca="1">ROUND(IF(OR(AND(K168&gt;0,L168="PEAK5"),AND(K168&gt;0,L168="BASE5")),O168,IF(K168&gt;0,IF(OR(L168="BASE"),AVERAGE(INDIRECT("krzywa!C"&amp;MATCH(A168-$A$2,krzywa!A:A,0)&amp;":C"&amp;MATCH(B168-$A$2,krzywa!A:A,0),TRUE)),IF(OR(L168="OFFPEAK"),AVERAGE(INDIRECT("krzywa!D"&amp;MATCH(A168-$A$2,krzywa!A:A,0)&amp;":D"&amp;MATCH(B168-$A$2,krzywa!A:A,0))))))),4)</f>
        <v>0</v>
      </c>
      <c r="K168">
        <f t="shared" si="43"/>
        <v>0</v>
      </c>
      <c r="M168">
        <f>NETWORKDAYS(A168,B168,koszyki!$M$20:$M$874)</f>
        <v>0</v>
      </c>
      <c r="N168">
        <f>B168-A168+1- NETWORKDAYS(A168,B168,koszyki!$M$20:$M$874)</f>
        <v>1</v>
      </c>
      <c r="O168" s="36" t="e">
        <f ca="1">ROUND(IF((B168-A168+1)&gt;2,IF(C168=75,AVERAGE(INDIRECT("krzywa!B"&amp;MATCH(K168-6,krzywa!A:A,0)&amp;":B"&amp;MATCH(K168-2,krzywa!A:A,0))),AVERAGE(INDIRECT("krzywa!B"&amp;MATCH(A168-$A$2+BM168,krzywa!A:A,0)&amp;":B"&amp;MATCH(B168-$A$2-AU168,krzywa!A:A,0)))),INDIRECT("krzywa!B"&amp;MATCH(K168,krzywa!A:A,0))),4)</f>
        <v>#N/A</v>
      </c>
      <c r="P168">
        <f t="shared" si="44"/>
        <v>0</v>
      </c>
      <c r="Q168" s="49">
        <f ca="1">-C168*ABS(D168-F168)*H168*I168*'Kalkulator Depozytów'!$F$14+'kompensacja międzyproduktowa'!X168</f>
        <v>0</v>
      </c>
    </row>
    <row r="169" spans="3:17">
      <c r="C169">
        <f t="shared" si="42"/>
        <v>0</v>
      </c>
      <c r="D169" s="21">
        <f>'Kalkulator Depozytów'!M174</f>
        <v>0</v>
      </c>
      <c r="E169" s="21">
        <f>'Kalkulator Depozytów'!N174</f>
        <v>0</v>
      </c>
      <c r="F169" s="21">
        <f>'Kalkulator Depozytów'!O174</f>
        <v>0</v>
      </c>
      <c r="G169" s="21">
        <f>'Kalkulator Depozytów'!P174</f>
        <v>0</v>
      </c>
      <c r="H169" s="21">
        <f>'Kalkulator Depozytów'!Q174</f>
        <v>0</v>
      </c>
      <c r="I169" s="37">
        <f ca="1">ROUND(IF(OR(AND(K169&gt;0,L169="PEAK5"),AND(K169&gt;0,L169="BASE5")),O169,IF(K169&gt;0,IF(OR(L169="BASE"),AVERAGE(INDIRECT("krzywa!C"&amp;MATCH(A169-$A$2,krzywa!A:A,0)&amp;":C"&amp;MATCH(B169-$A$2,krzywa!A:A,0),TRUE)),IF(OR(L169="OFFPEAK"),AVERAGE(INDIRECT("krzywa!D"&amp;MATCH(A169-$A$2,krzywa!A:A,0)&amp;":D"&amp;MATCH(B169-$A$2,krzywa!A:A,0))))))),4)</f>
        <v>0</v>
      </c>
      <c r="K169">
        <f t="shared" si="43"/>
        <v>0</v>
      </c>
      <c r="M169">
        <f>NETWORKDAYS(A169,B169,koszyki!$M$20:$M$874)</f>
        <v>0</v>
      </c>
      <c r="N169">
        <f>B169-A169+1- NETWORKDAYS(A169,B169,koszyki!$M$20:$M$874)</f>
        <v>1</v>
      </c>
      <c r="O169" s="36" t="e">
        <f ca="1">ROUND(IF((B169-A169+1)&gt;2,IF(C169=75,AVERAGE(INDIRECT("krzywa!B"&amp;MATCH(K169-6,krzywa!A:A,0)&amp;":B"&amp;MATCH(K169-2,krzywa!A:A,0))),AVERAGE(INDIRECT("krzywa!B"&amp;MATCH(A169-$A$2+BM169,krzywa!A:A,0)&amp;":B"&amp;MATCH(B169-$A$2-AU169,krzywa!A:A,0)))),INDIRECT("krzywa!B"&amp;MATCH(K169,krzywa!A:A,0))),4)</f>
        <v>#N/A</v>
      </c>
      <c r="P169">
        <f t="shared" si="44"/>
        <v>0</v>
      </c>
      <c r="Q169" s="49">
        <f ca="1">-C169*ABS(D169-F169)*H169*I169*'Kalkulator Depozytów'!$F$14+'kompensacja międzyproduktowa'!X169</f>
        <v>0</v>
      </c>
    </row>
    <row r="170" spans="3:17">
      <c r="C170">
        <f t="shared" si="42"/>
        <v>0</v>
      </c>
      <c r="D170" s="21">
        <f>'Kalkulator Depozytów'!M175</f>
        <v>0</v>
      </c>
      <c r="E170" s="21">
        <f>'Kalkulator Depozytów'!N175</f>
        <v>0</v>
      </c>
      <c r="F170" s="21">
        <f>'Kalkulator Depozytów'!O175</f>
        <v>0</v>
      </c>
      <c r="G170" s="21">
        <f>'Kalkulator Depozytów'!P175</f>
        <v>0</v>
      </c>
      <c r="H170" s="21">
        <f>'Kalkulator Depozytów'!Q175</f>
        <v>0</v>
      </c>
      <c r="I170" s="37">
        <f ca="1">ROUND(IF(OR(AND(K170&gt;0,L170="PEAK5"),AND(K170&gt;0,L170="BASE5")),O170,IF(K170&gt;0,IF(OR(L170="BASE"),AVERAGE(INDIRECT("krzywa!C"&amp;MATCH(A170-$A$2,krzywa!A:A,0)&amp;":C"&amp;MATCH(B170-$A$2,krzywa!A:A,0),TRUE)),IF(OR(L170="OFFPEAK"),AVERAGE(INDIRECT("krzywa!D"&amp;MATCH(A170-$A$2,krzywa!A:A,0)&amp;":D"&amp;MATCH(B170-$A$2,krzywa!A:A,0))))))),4)</f>
        <v>0</v>
      </c>
      <c r="K170">
        <f t="shared" si="43"/>
        <v>0</v>
      </c>
      <c r="M170">
        <f>NETWORKDAYS(A170,B170,koszyki!$M$20:$M$874)</f>
        <v>0</v>
      </c>
      <c r="N170">
        <f>B170-A170+1- NETWORKDAYS(A170,B170,koszyki!$M$20:$M$874)</f>
        <v>1</v>
      </c>
      <c r="O170" s="36" t="e">
        <f ca="1">ROUND(IF((B170-A170+1)&gt;2,IF(C170=75,AVERAGE(INDIRECT("krzywa!B"&amp;MATCH(K170-6,krzywa!A:A,0)&amp;":B"&amp;MATCH(K170-2,krzywa!A:A,0))),AVERAGE(INDIRECT("krzywa!B"&amp;MATCH(A170-$A$2+BM170,krzywa!A:A,0)&amp;":B"&amp;MATCH(B170-$A$2-AU170,krzywa!A:A,0)))),INDIRECT("krzywa!B"&amp;MATCH(K170,krzywa!A:A,0))),4)</f>
        <v>#N/A</v>
      </c>
      <c r="P170">
        <f t="shared" si="44"/>
        <v>0</v>
      </c>
      <c r="Q170" s="49">
        <f ca="1">-C170*ABS(D170-F170)*H170*I170*'Kalkulator Depozytów'!$F$14+'kompensacja międzyproduktowa'!X170</f>
        <v>0</v>
      </c>
    </row>
    <row r="171" spans="3:17">
      <c r="C171">
        <f t="shared" si="42"/>
        <v>0</v>
      </c>
      <c r="D171" s="21">
        <f>'Kalkulator Depozytów'!M176</f>
        <v>0</v>
      </c>
      <c r="E171" s="21">
        <f>'Kalkulator Depozytów'!N176</f>
        <v>0</v>
      </c>
      <c r="F171" s="21">
        <f>'Kalkulator Depozytów'!O176</f>
        <v>0</v>
      </c>
      <c r="G171" s="21">
        <f>'Kalkulator Depozytów'!P176</f>
        <v>0</v>
      </c>
      <c r="H171" s="21">
        <f>'Kalkulator Depozytów'!Q176</f>
        <v>0</v>
      </c>
      <c r="I171" s="37">
        <f ca="1">ROUND(IF(OR(AND(K171&gt;0,L171="PEAK5"),AND(K171&gt;0,L171="BASE5")),O171,IF(K171&gt;0,IF(OR(L171="BASE"),AVERAGE(INDIRECT("krzywa!C"&amp;MATCH(A171-$A$2,krzywa!A:A,0)&amp;":C"&amp;MATCH(B171-$A$2,krzywa!A:A,0),TRUE)),IF(OR(L171="OFFPEAK"),AVERAGE(INDIRECT("krzywa!D"&amp;MATCH(A171-$A$2,krzywa!A:A,0)&amp;":D"&amp;MATCH(B171-$A$2,krzywa!A:A,0))))))),4)</f>
        <v>0</v>
      </c>
      <c r="K171">
        <f t="shared" si="43"/>
        <v>0</v>
      </c>
      <c r="M171">
        <f>NETWORKDAYS(A171,B171,koszyki!$M$20:$M$874)</f>
        <v>0</v>
      </c>
      <c r="N171">
        <f>B171-A171+1- NETWORKDAYS(A171,B171,koszyki!$M$20:$M$874)</f>
        <v>1</v>
      </c>
      <c r="O171" s="36" t="e">
        <f ca="1">ROUND(IF((B171-A171+1)&gt;2,IF(C171=75,AVERAGE(INDIRECT("krzywa!B"&amp;MATCH(K171-6,krzywa!A:A,0)&amp;":B"&amp;MATCH(K171-2,krzywa!A:A,0))),AVERAGE(INDIRECT("krzywa!B"&amp;MATCH(A171-$A$2+BM171,krzywa!A:A,0)&amp;":B"&amp;MATCH(B171-$A$2-AU171,krzywa!A:A,0)))),INDIRECT("krzywa!B"&amp;MATCH(K171,krzywa!A:A,0))),4)</f>
        <v>#N/A</v>
      </c>
      <c r="P171">
        <f t="shared" si="44"/>
        <v>0</v>
      </c>
      <c r="Q171" s="49">
        <f ca="1">-C171*ABS(D171-F171)*H171*I171*'Kalkulator Depozytów'!$F$14+'kompensacja międzyproduktowa'!X171</f>
        <v>0</v>
      </c>
    </row>
    <row r="172" spans="3:17">
      <c r="C172">
        <f t="shared" si="42"/>
        <v>0</v>
      </c>
      <c r="D172" s="21">
        <f>'Kalkulator Depozytów'!M177</f>
        <v>0</v>
      </c>
      <c r="E172" s="21">
        <f>'Kalkulator Depozytów'!N177</f>
        <v>0</v>
      </c>
      <c r="F172" s="21">
        <f>'Kalkulator Depozytów'!O177</f>
        <v>0</v>
      </c>
      <c r="G172" s="21">
        <f>'Kalkulator Depozytów'!P177</f>
        <v>0</v>
      </c>
      <c r="H172" s="21">
        <f>'Kalkulator Depozytów'!Q177</f>
        <v>0</v>
      </c>
      <c r="I172" s="37">
        <f ca="1">ROUND(IF(OR(AND(K172&gt;0,L172="PEAK5"),AND(K172&gt;0,L172="BASE5")),O172,IF(K172&gt;0,IF(OR(L172="BASE"),AVERAGE(INDIRECT("krzywa!C"&amp;MATCH(A172-$A$2,krzywa!A:A,0)&amp;":C"&amp;MATCH(B172-$A$2,krzywa!A:A,0),TRUE)),IF(OR(L172="OFFPEAK"),AVERAGE(INDIRECT("krzywa!D"&amp;MATCH(A172-$A$2,krzywa!A:A,0)&amp;":D"&amp;MATCH(B172-$A$2,krzywa!A:A,0))))))),4)</f>
        <v>0</v>
      </c>
      <c r="K172">
        <f t="shared" si="43"/>
        <v>0</v>
      </c>
      <c r="M172">
        <f>NETWORKDAYS(A172,B172,koszyki!$M$20:$M$874)</f>
        <v>0</v>
      </c>
      <c r="N172">
        <f>B172-A172+1- NETWORKDAYS(A172,B172,koszyki!$M$20:$M$874)</f>
        <v>1</v>
      </c>
      <c r="O172" s="36" t="e">
        <f ca="1">ROUND(IF((B172-A172+1)&gt;2,IF(C172=75,AVERAGE(INDIRECT("krzywa!B"&amp;MATCH(K172-6,krzywa!A:A,0)&amp;":B"&amp;MATCH(K172-2,krzywa!A:A,0))),AVERAGE(INDIRECT("krzywa!B"&amp;MATCH(A172-$A$2+BM172,krzywa!A:A,0)&amp;":B"&amp;MATCH(B172-$A$2-AU172,krzywa!A:A,0)))),INDIRECT("krzywa!B"&amp;MATCH(K172,krzywa!A:A,0))),4)</f>
        <v>#N/A</v>
      </c>
      <c r="P172">
        <f t="shared" si="44"/>
        <v>0</v>
      </c>
      <c r="Q172" s="49">
        <f ca="1">-C172*ABS(D172-F172)*H172*I172*'Kalkulator Depozytów'!$F$14+'kompensacja międzyproduktowa'!X172</f>
        <v>0</v>
      </c>
    </row>
    <row r="173" spans="3:17">
      <c r="C173">
        <f t="shared" si="42"/>
        <v>0</v>
      </c>
      <c r="D173" s="21">
        <f>'Kalkulator Depozytów'!M178</f>
        <v>0</v>
      </c>
      <c r="E173" s="21">
        <f>'Kalkulator Depozytów'!N178</f>
        <v>0</v>
      </c>
      <c r="F173" s="21">
        <f>'Kalkulator Depozytów'!O178</f>
        <v>0</v>
      </c>
      <c r="G173" s="21">
        <f>'Kalkulator Depozytów'!P178</f>
        <v>0</v>
      </c>
      <c r="H173" s="21">
        <f>'Kalkulator Depozytów'!Q178</f>
        <v>0</v>
      </c>
      <c r="I173" s="37">
        <f ca="1">ROUND(IF(OR(AND(K173&gt;0,L173="PEAK5"),AND(K173&gt;0,L173="BASE5")),O173,IF(K173&gt;0,IF(OR(L173="BASE"),AVERAGE(INDIRECT("krzywa!C"&amp;MATCH(A173-$A$2,krzywa!A:A,0)&amp;":C"&amp;MATCH(B173-$A$2,krzywa!A:A,0),TRUE)),IF(OR(L173="OFFPEAK"),AVERAGE(INDIRECT("krzywa!D"&amp;MATCH(A173-$A$2,krzywa!A:A,0)&amp;":D"&amp;MATCH(B173-$A$2,krzywa!A:A,0))))))),4)</f>
        <v>0</v>
      </c>
      <c r="K173">
        <f t="shared" si="43"/>
        <v>0</v>
      </c>
      <c r="M173">
        <f>NETWORKDAYS(A173,B173,koszyki!$M$20:$M$874)</f>
        <v>0</v>
      </c>
      <c r="N173">
        <f>B173-A173+1- NETWORKDAYS(A173,B173,koszyki!$M$20:$M$874)</f>
        <v>1</v>
      </c>
      <c r="O173" s="36" t="e">
        <f ca="1">ROUND(IF((B173-A173+1)&gt;2,IF(C173=75,AVERAGE(INDIRECT("krzywa!B"&amp;MATCH(K173-6,krzywa!A:A,0)&amp;":B"&amp;MATCH(K173-2,krzywa!A:A,0))),AVERAGE(INDIRECT("krzywa!B"&amp;MATCH(A173-$A$2+BM173,krzywa!A:A,0)&amp;":B"&amp;MATCH(B173-$A$2-AU173,krzywa!A:A,0)))),INDIRECT("krzywa!B"&amp;MATCH(K173,krzywa!A:A,0))),4)</f>
        <v>#N/A</v>
      </c>
      <c r="P173">
        <f t="shared" si="44"/>
        <v>0</v>
      </c>
      <c r="Q173" s="49">
        <f ca="1">-C173*ABS(D173-F173)*H173*I173*'Kalkulator Depozytów'!$F$14+'kompensacja międzyproduktowa'!X173</f>
        <v>0</v>
      </c>
    </row>
    <row r="174" spans="3:17">
      <c r="C174">
        <f t="shared" si="42"/>
        <v>0</v>
      </c>
      <c r="D174" s="21">
        <f>'Kalkulator Depozytów'!M179</f>
        <v>0</v>
      </c>
      <c r="E174" s="21">
        <f>'Kalkulator Depozytów'!N179</f>
        <v>0</v>
      </c>
      <c r="F174" s="21">
        <f>'Kalkulator Depozytów'!O179</f>
        <v>0</v>
      </c>
      <c r="G174" s="21">
        <f>'Kalkulator Depozytów'!P179</f>
        <v>0</v>
      </c>
      <c r="H174" s="21">
        <f>'Kalkulator Depozytów'!Q179</f>
        <v>0</v>
      </c>
      <c r="I174" s="37">
        <f ca="1">ROUND(IF(OR(AND(K174&gt;0,L174="PEAK5"),AND(K174&gt;0,L174="BASE5")),O174,IF(K174&gt;0,IF(OR(L174="BASE"),AVERAGE(INDIRECT("krzywa!C"&amp;MATCH(A174-$A$2,krzywa!A:A,0)&amp;":C"&amp;MATCH(B174-$A$2,krzywa!A:A,0),TRUE)),IF(OR(L174="OFFPEAK"),AVERAGE(INDIRECT("krzywa!D"&amp;MATCH(A174-$A$2,krzywa!A:A,0)&amp;":D"&amp;MATCH(B174-$A$2,krzywa!A:A,0))))))),4)</f>
        <v>0</v>
      </c>
      <c r="K174">
        <f t="shared" si="43"/>
        <v>0</v>
      </c>
      <c r="M174">
        <f>NETWORKDAYS(A174,B174,koszyki!$M$20:$M$874)</f>
        <v>0</v>
      </c>
      <c r="N174">
        <f>B174-A174+1- NETWORKDAYS(A174,B174,koszyki!$M$20:$M$874)</f>
        <v>1</v>
      </c>
      <c r="O174" s="36" t="e">
        <f ca="1">ROUND(IF((B174-A174+1)&gt;2,IF(C174=75,AVERAGE(INDIRECT("krzywa!B"&amp;MATCH(K174-6,krzywa!A:A,0)&amp;":B"&amp;MATCH(K174-2,krzywa!A:A,0))),AVERAGE(INDIRECT("krzywa!B"&amp;MATCH(A174-$A$2+BM174,krzywa!A:A,0)&amp;":B"&amp;MATCH(B174-$A$2-AU174,krzywa!A:A,0)))),INDIRECT("krzywa!B"&amp;MATCH(K174,krzywa!A:A,0))),4)</f>
        <v>#N/A</v>
      </c>
      <c r="P174">
        <f t="shared" si="44"/>
        <v>0</v>
      </c>
      <c r="Q174" s="49">
        <f ca="1">-C174*ABS(D174-F174)*H174*I174*'Kalkulator Depozytów'!$F$14+'kompensacja międzyproduktowa'!X174</f>
        <v>0</v>
      </c>
    </row>
    <row r="175" spans="3:17">
      <c r="C175">
        <f t="shared" si="42"/>
        <v>0</v>
      </c>
      <c r="D175" s="21">
        <f>'Kalkulator Depozytów'!M180</f>
        <v>0</v>
      </c>
      <c r="E175" s="21">
        <f>'Kalkulator Depozytów'!N180</f>
        <v>0</v>
      </c>
      <c r="F175" s="21">
        <f>'Kalkulator Depozytów'!O180</f>
        <v>0</v>
      </c>
      <c r="G175" s="21">
        <f>'Kalkulator Depozytów'!P180</f>
        <v>0</v>
      </c>
      <c r="H175" s="21">
        <f>'Kalkulator Depozytów'!Q180</f>
        <v>0</v>
      </c>
      <c r="I175" s="37">
        <f ca="1">ROUND(IF(OR(AND(K175&gt;0,L175="PEAK5"),AND(K175&gt;0,L175="BASE5")),O175,IF(K175&gt;0,IF(OR(L175="BASE"),AVERAGE(INDIRECT("krzywa!C"&amp;MATCH(A175-$A$2,krzywa!A:A,0)&amp;":C"&amp;MATCH(B175-$A$2,krzywa!A:A,0),TRUE)),IF(OR(L175="OFFPEAK"),AVERAGE(INDIRECT("krzywa!D"&amp;MATCH(A175-$A$2,krzywa!A:A,0)&amp;":D"&amp;MATCH(B175-$A$2,krzywa!A:A,0))))))),4)</f>
        <v>0</v>
      </c>
      <c r="K175">
        <f t="shared" si="43"/>
        <v>0</v>
      </c>
      <c r="M175">
        <f>NETWORKDAYS(A175,B175,koszyki!$M$20:$M$874)</f>
        <v>0</v>
      </c>
      <c r="N175">
        <f>B175-A175+1- NETWORKDAYS(A175,B175,koszyki!$M$20:$M$874)</f>
        <v>1</v>
      </c>
      <c r="O175" s="36" t="e">
        <f ca="1">ROUND(IF((B175-A175+1)&gt;2,IF(C175=75,AVERAGE(INDIRECT("krzywa!B"&amp;MATCH(K175-6,krzywa!A:A,0)&amp;":B"&amp;MATCH(K175-2,krzywa!A:A,0))),AVERAGE(INDIRECT("krzywa!B"&amp;MATCH(A175-$A$2+BM175,krzywa!A:A,0)&amp;":B"&amp;MATCH(B175-$A$2-AU175,krzywa!A:A,0)))),INDIRECT("krzywa!B"&amp;MATCH(K175,krzywa!A:A,0))),4)</f>
        <v>#N/A</v>
      </c>
      <c r="P175">
        <f t="shared" si="44"/>
        <v>0</v>
      </c>
      <c r="Q175" s="49">
        <f ca="1">-C175*ABS(D175-F175)*H175*I175*'Kalkulator Depozytów'!$F$14+'kompensacja międzyproduktowa'!X175</f>
        <v>0</v>
      </c>
    </row>
    <row r="176" spans="3:17">
      <c r="C176">
        <f t="shared" si="42"/>
        <v>0</v>
      </c>
      <c r="D176" s="21">
        <f>'Kalkulator Depozytów'!M181</f>
        <v>0</v>
      </c>
      <c r="E176" s="21">
        <f>'Kalkulator Depozytów'!N181</f>
        <v>0</v>
      </c>
      <c r="F176" s="21">
        <f>'Kalkulator Depozytów'!O181</f>
        <v>0</v>
      </c>
      <c r="G176" s="21">
        <f>'Kalkulator Depozytów'!P181</f>
        <v>0</v>
      </c>
      <c r="H176" s="21">
        <f>'Kalkulator Depozytów'!Q181</f>
        <v>0</v>
      </c>
      <c r="I176" s="37">
        <f ca="1">ROUND(IF(OR(AND(K176&gt;0,L176="PEAK5"),AND(K176&gt;0,L176="BASE5")),O176,IF(K176&gt;0,IF(OR(L176="BASE"),AVERAGE(INDIRECT("krzywa!C"&amp;MATCH(A176-$A$2,krzywa!A:A,0)&amp;":C"&amp;MATCH(B176-$A$2,krzywa!A:A,0),TRUE)),IF(OR(L176="OFFPEAK"),AVERAGE(INDIRECT("krzywa!D"&amp;MATCH(A176-$A$2,krzywa!A:A,0)&amp;":D"&amp;MATCH(B176-$A$2,krzywa!A:A,0))))))),4)</f>
        <v>0</v>
      </c>
      <c r="K176">
        <f t="shared" si="43"/>
        <v>0</v>
      </c>
      <c r="M176">
        <f>NETWORKDAYS(A176,B176,koszyki!$M$20:$M$874)</f>
        <v>0</v>
      </c>
      <c r="N176">
        <f>B176-A176+1- NETWORKDAYS(A176,B176,koszyki!$M$20:$M$874)</f>
        <v>1</v>
      </c>
      <c r="O176" s="36" t="e">
        <f ca="1">ROUND(IF((B176-A176+1)&gt;2,IF(C176=75,AVERAGE(INDIRECT("krzywa!B"&amp;MATCH(K176-6,krzywa!A:A,0)&amp;":B"&amp;MATCH(K176-2,krzywa!A:A,0))),AVERAGE(INDIRECT("krzywa!B"&amp;MATCH(A176-$A$2+BM176,krzywa!A:A,0)&amp;":B"&amp;MATCH(B176-$A$2-AU176,krzywa!A:A,0)))),INDIRECT("krzywa!B"&amp;MATCH(K176,krzywa!A:A,0))),4)</f>
        <v>#N/A</v>
      </c>
      <c r="P176">
        <f t="shared" si="44"/>
        <v>0</v>
      </c>
      <c r="Q176" s="49">
        <f ca="1">-C176*ABS(D176-F176)*H176*I176*'Kalkulator Depozytów'!$F$14+'kompensacja międzyproduktowa'!X176</f>
        <v>0</v>
      </c>
    </row>
    <row r="177" spans="3:17">
      <c r="C177">
        <f t="shared" si="42"/>
        <v>0</v>
      </c>
      <c r="D177" s="21">
        <f>'Kalkulator Depozytów'!M182</f>
        <v>0</v>
      </c>
      <c r="E177" s="21">
        <f>'Kalkulator Depozytów'!N182</f>
        <v>0</v>
      </c>
      <c r="F177" s="21">
        <f>'Kalkulator Depozytów'!O182</f>
        <v>0</v>
      </c>
      <c r="G177" s="21">
        <f>'Kalkulator Depozytów'!P182</f>
        <v>0</v>
      </c>
      <c r="H177" s="21">
        <f>'Kalkulator Depozytów'!Q182</f>
        <v>0</v>
      </c>
      <c r="I177" s="37">
        <f ca="1">ROUND(IF(OR(AND(K177&gt;0,L177="PEAK5"),AND(K177&gt;0,L177="BASE5")),O177,IF(K177&gt;0,IF(OR(L177="BASE"),AVERAGE(INDIRECT("krzywa!C"&amp;MATCH(A177-$A$2,krzywa!A:A,0)&amp;":C"&amp;MATCH(B177-$A$2,krzywa!A:A,0),TRUE)),IF(OR(L177="OFFPEAK"),AVERAGE(INDIRECT("krzywa!D"&amp;MATCH(A177-$A$2,krzywa!A:A,0)&amp;":D"&amp;MATCH(B177-$A$2,krzywa!A:A,0))))))),4)</f>
        <v>0</v>
      </c>
      <c r="K177">
        <f t="shared" si="43"/>
        <v>0</v>
      </c>
      <c r="M177">
        <f>NETWORKDAYS(A177,B177,koszyki!$M$20:$M$874)</f>
        <v>0</v>
      </c>
      <c r="N177">
        <f>B177-A177+1- NETWORKDAYS(A177,B177,koszyki!$M$20:$M$874)</f>
        <v>1</v>
      </c>
      <c r="O177" s="36" t="e">
        <f ca="1">ROUND(IF((B177-A177+1)&gt;2,IF(C177=75,AVERAGE(INDIRECT("krzywa!B"&amp;MATCH(K177-6,krzywa!A:A,0)&amp;":B"&amp;MATCH(K177-2,krzywa!A:A,0))),AVERAGE(INDIRECT("krzywa!B"&amp;MATCH(A177-$A$2+BM177,krzywa!A:A,0)&amp;":B"&amp;MATCH(B177-$A$2-AU177,krzywa!A:A,0)))),INDIRECT("krzywa!B"&amp;MATCH(K177,krzywa!A:A,0))),4)</f>
        <v>#N/A</v>
      </c>
      <c r="P177">
        <f t="shared" si="44"/>
        <v>0</v>
      </c>
      <c r="Q177" s="49">
        <f ca="1">-C177*ABS(D177-F177)*H177*I177*'Kalkulator Depozytów'!$F$14+'kompensacja międzyproduktowa'!X177</f>
        <v>0</v>
      </c>
    </row>
    <row r="178" spans="3:17">
      <c r="C178">
        <f t="shared" si="42"/>
        <v>0</v>
      </c>
      <c r="D178" s="21">
        <f>'Kalkulator Depozytów'!M183</f>
        <v>0</v>
      </c>
      <c r="E178" s="21">
        <f>'Kalkulator Depozytów'!N183</f>
        <v>0</v>
      </c>
      <c r="F178" s="21">
        <f>'Kalkulator Depozytów'!O183</f>
        <v>0</v>
      </c>
      <c r="G178" s="21">
        <f>'Kalkulator Depozytów'!P183</f>
        <v>0</v>
      </c>
      <c r="H178" s="21">
        <f>'Kalkulator Depozytów'!Q183</f>
        <v>0</v>
      </c>
      <c r="I178" s="37">
        <f ca="1">ROUND(IF(OR(AND(K178&gt;0,L178="PEAK5"),AND(K178&gt;0,L178="BASE5")),O178,IF(K178&gt;0,IF(OR(L178="BASE"),AVERAGE(INDIRECT("krzywa!C"&amp;MATCH(A178-$A$2,krzywa!A:A,0)&amp;":C"&amp;MATCH(B178-$A$2,krzywa!A:A,0),TRUE)),IF(OR(L178="OFFPEAK"),AVERAGE(INDIRECT("krzywa!D"&amp;MATCH(A178-$A$2,krzywa!A:A,0)&amp;":D"&amp;MATCH(B178-$A$2,krzywa!A:A,0))))))),4)</f>
        <v>0</v>
      </c>
      <c r="K178">
        <f t="shared" si="43"/>
        <v>0</v>
      </c>
      <c r="M178">
        <f>NETWORKDAYS(A178,B178,koszyki!$M$20:$M$874)</f>
        <v>0</v>
      </c>
      <c r="N178">
        <f>B178-A178+1- NETWORKDAYS(A178,B178,koszyki!$M$20:$M$874)</f>
        <v>1</v>
      </c>
      <c r="O178" s="36" t="e">
        <f ca="1">ROUND(IF((B178-A178+1)&gt;2,IF(C178=75,AVERAGE(INDIRECT("krzywa!B"&amp;MATCH(K178-6,krzywa!A:A,0)&amp;":B"&amp;MATCH(K178-2,krzywa!A:A,0))),AVERAGE(INDIRECT("krzywa!B"&amp;MATCH(A178-$A$2+BM178,krzywa!A:A,0)&amp;":B"&amp;MATCH(B178-$A$2-AU178,krzywa!A:A,0)))),INDIRECT("krzywa!B"&amp;MATCH(K178,krzywa!A:A,0))),4)</f>
        <v>#N/A</v>
      </c>
      <c r="P178">
        <f t="shared" si="44"/>
        <v>0</v>
      </c>
      <c r="Q178" s="49">
        <f ca="1">-C178*ABS(D178-F178)*H178*I178*'Kalkulator Depozytów'!$F$14+'kompensacja międzyproduktowa'!X178</f>
        <v>0</v>
      </c>
    </row>
    <row r="179" spans="3:17">
      <c r="C179">
        <f t="shared" si="42"/>
        <v>0</v>
      </c>
      <c r="D179" s="21">
        <f>'Kalkulator Depozytów'!M184</f>
        <v>0</v>
      </c>
      <c r="E179" s="21">
        <f>'Kalkulator Depozytów'!N184</f>
        <v>0</v>
      </c>
      <c r="F179" s="21">
        <f>'Kalkulator Depozytów'!O184</f>
        <v>0</v>
      </c>
      <c r="G179" s="21">
        <f>'Kalkulator Depozytów'!P184</f>
        <v>0</v>
      </c>
      <c r="H179" s="21">
        <f>'Kalkulator Depozytów'!Q184</f>
        <v>0</v>
      </c>
      <c r="I179" s="37">
        <f ca="1">ROUND(IF(OR(AND(K179&gt;0,L179="PEAK5"),AND(K179&gt;0,L179="BASE5")),O179,IF(K179&gt;0,IF(OR(L179="BASE"),AVERAGE(INDIRECT("krzywa!C"&amp;MATCH(A179-$A$2,krzywa!A:A,0)&amp;":C"&amp;MATCH(B179-$A$2,krzywa!A:A,0),TRUE)),IF(OR(L179="OFFPEAK"),AVERAGE(INDIRECT("krzywa!D"&amp;MATCH(A179-$A$2,krzywa!A:A,0)&amp;":D"&amp;MATCH(B179-$A$2,krzywa!A:A,0))))))),4)</f>
        <v>0</v>
      </c>
      <c r="K179">
        <f t="shared" si="43"/>
        <v>0</v>
      </c>
      <c r="M179">
        <f>NETWORKDAYS(A179,B179,koszyki!$M$20:$M$874)</f>
        <v>0</v>
      </c>
      <c r="N179">
        <f>B179-A179+1- NETWORKDAYS(A179,B179,koszyki!$M$20:$M$874)</f>
        <v>1</v>
      </c>
      <c r="O179" s="36" t="e">
        <f ca="1">ROUND(IF((B179-A179+1)&gt;2,IF(C179=75,AVERAGE(INDIRECT("krzywa!B"&amp;MATCH(K179-6,krzywa!A:A,0)&amp;":B"&amp;MATCH(K179-2,krzywa!A:A,0))),AVERAGE(INDIRECT("krzywa!B"&amp;MATCH(A179-$A$2+BM179,krzywa!A:A,0)&amp;":B"&amp;MATCH(B179-$A$2-AU179,krzywa!A:A,0)))),INDIRECT("krzywa!B"&amp;MATCH(K179,krzywa!A:A,0))),4)</f>
        <v>#N/A</v>
      </c>
      <c r="P179">
        <f t="shared" si="44"/>
        <v>0</v>
      </c>
      <c r="Q179" s="49">
        <f ca="1">-C179*ABS(D179-F179)*H179*I179*'Kalkulator Depozytów'!$F$14+'kompensacja międzyproduktowa'!X179</f>
        <v>0</v>
      </c>
    </row>
    <row r="180" spans="3:17">
      <c r="C180">
        <f t="shared" si="42"/>
        <v>0</v>
      </c>
      <c r="D180" s="21">
        <f>'Kalkulator Depozytów'!M185</f>
        <v>0</v>
      </c>
      <c r="E180" s="21">
        <f>'Kalkulator Depozytów'!N185</f>
        <v>0</v>
      </c>
      <c r="F180" s="21">
        <f>'Kalkulator Depozytów'!O185</f>
        <v>0</v>
      </c>
      <c r="G180" s="21">
        <f>'Kalkulator Depozytów'!P185</f>
        <v>0</v>
      </c>
      <c r="H180" s="21">
        <f>'Kalkulator Depozytów'!Q185</f>
        <v>0</v>
      </c>
      <c r="I180" s="37">
        <f ca="1">ROUND(IF(OR(AND(K180&gt;0,L180="PEAK5"),AND(K180&gt;0,L180="BASE5")),O180,IF(K180&gt;0,IF(OR(L180="BASE"),AVERAGE(INDIRECT("krzywa!C"&amp;MATCH(A180-$A$2,krzywa!A:A,0)&amp;":C"&amp;MATCH(B180-$A$2,krzywa!A:A,0),TRUE)),IF(OR(L180="OFFPEAK"),AVERAGE(INDIRECT("krzywa!D"&amp;MATCH(A180-$A$2,krzywa!A:A,0)&amp;":D"&amp;MATCH(B180-$A$2,krzywa!A:A,0))))))),4)</f>
        <v>0</v>
      </c>
      <c r="K180">
        <f t="shared" si="43"/>
        <v>0</v>
      </c>
      <c r="M180">
        <f>NETWORKDAYS(A180,B180,koszyki!$M$20:$M$874)</f>
        <v>0</v>
      </c>
      <c r="N180">
        <f>B180-A180+1- NETWORKDAYS(A180,B180,koszyki!$M$20:$M$874)</f>
        <v>1</v>
      </c>
      <c r="O180" s="36" t="e">
        <f ca="1">ROUND(IF((B180-A180+1)&gt;2,IF(C180=75,AVERAGE(INDIRECT("krzywa!B"&amp;MATCH(K180-6,krzywa!A:A,0)&amp;":B"&amp;MATCH(K180-2,krzywa!A:A,0))),AVERAGE(INDIRECT("krzywa!B"&amp;MATCH(A180-$A$2+BM180,krzywa!A:A,0)&amp;":B"&amp;MATCH(B180-$A$2-AU180,krzywa!A:A,0)))),INDIRECT("krzywa!B"&amp;MATCH(K180,krzywa!A:A,0))),4)</f>
        <v>#N/A</v>
      </c>
      <c r="P180">
        <f t="shared" si="44"/>
        <v>0</v>
      </c>
      <c r="Q180" s="49">
        <f ca="1">-C180*ABS(D180-F180)*H180*I180*'Kalkulator Depozytów'!$F$14+'kompensacja międzyproduktowa'!X180</f>
        <v>0</v>
      </c>
    </row>
    <row r="181" spans="3:17">
      <c r="C181">
        <f t="shared" si="42"/>
        <v>0</v>
      </c>
      <c r="D181" s="21">
        <f>'Kalkulator Depozytów'!M186</f>
        <v>0</v>
      </c>
      <c r="E181" s="21">
        <f>'Kalkulator Depozytów'!N186</f>
        <v>0</v>
      </c>
      <c r="F181" s="21">
        <f>'Kalkulator Depozytów'!O186</f>
        <v>0</v>
      </c>
      <c r="G181" s="21">
        <f>'Kalkulator Depozytów'!P186</f>
        <v>0</v>
      </c>
      <c r="H181" s="21">
        <f>'Kalkulator Depozytów'!Q186</f>
        <v>0</v>
      </c>
      <c r="I181" s="37">
        <f ca="1">ROUND(IF(OR(AND(K181&gt;0,L181="PEAK5"),AND(K181&gt;0,L181="BASE5")),O181,IF(K181&gt;0,IF(OR(L181="BASE"),AVERAGE(INDIRECT("krzywa!C"&amp;MATCH(A181-$A$2,krzywa!A:A,0)&amp;":C"&amp;MATCH(B181-$A$2,krzywa!A:A,0),TRUE)),IF(OR(L181="OFFPEAK"),AVERAGE(INDIRECT("krzywa!D"&amp;MATCH(A181-$A$2,krzywa!A:A,0)&amp;":D"&amp;MATCH(B181-$A$2,krzywa!A:A,0))))))),4)</f>
        <v>0</v>
      </c>
      <c r="K181">
        <f t="shared" si="43"/>
        <v>0</v>
      </c>
      <c r="M181">
        <f>NETWORKDAYS(A181,B181,koszyki!$M$20:$M$874)</f>
        <v>0</v>
      </c>
      <c r="N181">
        <f>B181-A181+1- NETWORKDAYS(A181,B181,koszyki!$M$20:$M$874)</f>
        <v>1</v>
      </c>
      <c r="O181" s="36" t="e">
        <f ca="1">ROUND(IF((B181-A181+1)&gt;2,IF(C181=75,AVERAGE(INDIRECT("krzywa!B"&amp;MATCH(K181-6,krzywa!A:A,0)&amp;":B"&amp;MATCH(K181-2,krzywa!A:A,0))),AVERAGE(INDIRECT("krzywa!B"&amp;MATCH(A181-$A$2+BM181,krzywa!A:A,0)&amp;":B"&amp;MATCH(B181-$A$2-AU181,krzywa!A:A,0)))),INDIRECT("krzywa!B"&amp;MATCH(K181,krzywa!A:A,0))),4)</f>
        <v>#N/A</v>
      </c>
      <c r="P181">
        <f t="shared" si="44"/>
        <v>0</v>
      </c>
      <c r="Q181" s="49">
        <f ca="1">-C181*ABS(D181-F181)*H181*I181*'Kalkulator Depozytów'!$F$14+'kompensacja międzyproduktowa'!X181</f>
        <v>0</v>
      </c>
    </row>
    <row r="182" spans="3:17">
      <c r="C182">
        <f t="shared" si="42"/>
        <v>0</v>
      </c>
      <c r="D182" s="21">
        <f>'Kalkulator Depozytów'!M187</f>
        <v>0</v>
      </c>
      <c r="E182" s="21">
        <f>'Kalkulator Depozytów'!N187</f>
        <v>0</v>
      </c>
      <c r="F182" s="21">
        <f>'Kalkulator Depozytów'!O187</f>
        <v>0</v>
      </c>
      <c r="G182" s="21">
        <f>'Kalkulator Depozytów'!P187</f>
        <v>0</v>
      </c>
      <c r="H182" s="21">
        <f>'Kalkulator Depozytów'!Q187</f>
        <v>0</v>
      </c>
      <c r="I182" s="37">
        <f ca="1">ROUND(IF(OR(AND(K182&gt;0,L182="PEAK5"),AND(K182&gt;0,L182="BASE5")),O182,IF(K182&gt;0,IF(OR(L182="BASE"),AVERAGE(INDIRECT("krzywa!C"&amp;MATCH(A182-$A$2,krzywa!A:A,0)&amp;":C"&amp;MATCH(B182-$A$2,krzywa!A:A,0),TRUE)),IF(OR(L182="OFFPEAK"),AVERAGE(INDIRECT("krzywa!D"&amp;MATCH(A182-$A$2,krzywa!A:A,0)&amp;":D"&amp;MATCH(B182-$A$2,krzywa!A:A,0))))))),4)</f>
        <v>0</v>
      </c>
      <c r="K182">
        <f t="shared" si="43"/>
        <v>0</v>
      </c>
      <c r="M182">
        <f>NETWORKDAYS(A182,B182,koszyki!$M$20:$M$874)</f>
        <v>0</v>
      </c>
      <c r="N182">
        <f>B182-A182+1- NETWORKDAYS(A182,B182,koszyki!$M$20:$M$874)</f>
        <v>1</v>
      </c>
      <c r="O182" s="36" t="e">
        <f ca="1">ROUND(IF((B182-A182+1)&gt;2,IF(C182=75,AVERAGE(INDIRECT("krzywa!B"&amp;MATCH(K182-6,krzywa!A:A,0)&amp;":B"&amp;MATCH(K182-2,krzywa!A:A,0))),AVERAGE(INDIRECT("krzywa!B"&amp;MATCH(A182-$A$2+BM182,krzywa!A:A,0)&amp;":B"&amp;MATCH(B182-$A$2-AU182,krzywa!A:A,0)))),INDIRECT("krzywa!B"&amp;MATCH(K182,krzywa!A:A,0))),4)</f>
        <v>#N/A</v>
      </c>
      <c r="P182">
        <f t="shared" si="44"/>
        <v>0</v>
      </c>
      <c r="Q182" s="49">
        <f ca="1">-C182*ABS(D182-F182)*H182*I182*'Kalkulator Depozytów'!$F$14+'kompensacja międzyproduktowa'!X182</f>
        <v>0</v>
      </c>
    </row>
    <row r="183" spans="3:17">
      <c r="C183">
        <f t="shared" si="42"/>
        <v>0</v>
      </c>
      <c r="D183" s="21">
        <f>'Kalkulator Depozytów'!M188</f>
        <v>0</v>
      </c>
      <c r="E183" s="21">
        <f>'Kalkulator Depozytów'!N188</f>
        <v>0</v>
      </c>
      <c r="F183" s="21">
        <f>'Kalkulator Depozytów'!O188</f>
        <v>0</v>
      </c>
      <c r="G183" s="21">
        <f>'Kalkulator Depozytów'!P188</f>
        <v>0</v>
      </c>
      <c r="H183" s="21">
        <f>'Kalkulator Depozytów'!Q188</f>
        <v>0</v>
      </c>
      <c r="I183" s="37">
        <f ca="1">ROUND(IF(OR(AND(K183&gt;0,L183="PEAK5"),AND(K183&gt;0,L183="BASE5")),O183,IF(K183&gt;0,IF(OR(L183="BASE"),AVERAGE(INDIRECT("krzywa!C"&amp;MATCH(A183-$A$2,krzywa!A:A,0)&amp;":C"&amp;MATCH(B183-$A$2,krzywa!A:A,0),TRUE)),IF(OR(L183="OFFPEAK"),AVERAGE(INDIRECT("krzywa!D"&amp;MATCH(A183-$A$2,krzywa!A:A,0)&amp;":D"&amp;MATCH(B183-$A$2,krzywa!A:A,0))))))),4)</f>
        <v>0</v>
      </c>
      <c r="K183">
        <f t="shared" si="43"/>
        <v>0</v>
      </c>
      <c r="M183">
        <f>NETWORKDAYS(A183,B183,koszyki!$M$20:$M$874)</f>
        <v>0</v>
      </c>
      <c r="N183">
        <f>B183-A183+1- NETWORKDAYS(A183,B183,koszyki!$M$20:$M$874)</f>
        <v>1</v>
      </c>
      <c r="O183" s="36" t="e">
        <f ca="1">ROUND(IF((B183-A183+1)&gt;2,IF(C183=75,AVERAGE(INDIRECT("krzywa!B"&amp;MATCH(K183-6,krzywa!A:A,0)&amp;":B"&amp;MATCH(K183-2,krzywa!A:A,0))),AVERAGE(INDIRECT("krzywa!B"&amp;MATCH(A183-$A$2+BM183,krzywa!A:A,0)&amp;":B"&amp;MATCH(B183-$A$2-AU183,krzywa!A:A,0)))),INDIRECT("krzywa!B"&amp;MATCH(K183,krzywa!A:A,0))),4)</f>
        <v>#N/A</v>
      </c>
      <c r="P183">
        <f t="shared" si="44"/>
        <v>0</v>
      </c>
      <c r="Q183" s="49">
        <f ca="1">-C183*ABS(D183-F183)*H183*I183*'Kalkulator Depozytów'!$F$14+'kompensacja międzyproduktowa'!X183</f>
        <v>0</v>
      </c>
    </row>
    <row r="184" spans="3:17">
      <c r="C184">
        <f t="shared" si="42"/>
        <v>0</v>
      </c>
      <c r="D184" s="21">
        <f>'Kalkulator Depozytów'!M189</f>
        <v>0</v>
      </c>
      <c r="E184" s="21">
        <f>'Kalkulator Depozytów'!N189</f>
        <v>0</v>
      </c>
      <c r="F184" s="21">
        <f>'Kalkulator Depozytów'!O189</f>
        <v>0</v>
      </c>
      <c r="G184" s="21">
        <f>'Kalkulator Depozytów'!P189</f>
        <v>0</v>
      </c>
      <c r="H184" s="21">
        <f>'Kalkulator Depozytów'!Q189</f>
        <v>0</v>
      </c>
      <c r="I184" s="37">
        <f ca="1">ROUND(IF(OR(AND(K184&gt;0,L184="PEAK5"),AND(K184&gt;0,L184="BASE5")),O184,IF(K184&gt;0,IF(OR(L184="BASE"),AVERAGE(INDIRECT("krzywa!C"&amp;MATCH(A184-$A$2,krzywa!A:A,0)&amp;":C"&amp;MATCH(B184-$A$2,krzywa!A:A,0),TRUE)),IF(OR(L184="OFFPEAK"),AVERAGE(INDIRECT("krzywa!D"&amp;MATCH(A184-$A$2,krzywa!A:A,0)&amp;":D"&amp;MATCH(B184-$A$2,krzywa!A:A,0))))))),4)</f>
        <v>0</v>
      </c>
      <c r="K184">
        <f t="shared" si="43"/>
        <v>0</v>
      </c>
      <c r="M184">
        <f>NETWORKDAYS(A184,B184,koszyki!$M$20:$M$874)</f>
        <v>0</v>
      </c>
      <c r="N184">
        <f>B184-A184+1- NETWORKDAYS(A184,B184,koszyki!$M$20:$M$874)</f>
        <v>1</v>
      </c>
      <c r="O184" s="36" t="e">
        <f ca="1">ROUND(IF((B184-A184+1)&gt;2,IF(C184=75,AVERAGE(INDIRECT("krzywa!B"&amp;MATCH(K184-6,krzywa!A:A,0)&amp;":B"&amp;MATCH(K184-2,krzywa!A:A,0))),AVERAGE(INDIRECT("krzywa!B"&amp;MATCH(A184-$A$2+BM184,krzywa!A:A,0)&amp;":B"&amp;MATCH(B184-$A$2-AU184,krzywa!A:A,0)))),INDIRECT("krzywa!B"&amp;MATCH(K184,krzywa!A:A,0))),4)</f>
        <v>#N/A</v>
      </c>
      <c r="P184">
        <f t="shared" si="44"/>
        <v>0</v>
      </c>
      <c r="Q184" s="49">
        <f ca="1">-C184*ABS(D184-F184)*H184*I184*'Kalkulator Depozytów'!$F$14+'kompensacja międzyproduktowa'!X184</f>
        <v>0</v>
      </c>
    </row>
    <row r="185" spans="3:17">
      <c r="C185">
        <f t="shared" si="42"/>
        <v>0</v>
      </c>
      <c r="D185" s="21">
        <f>'Kalkulator Depozytów'!M190</f>
        <v>0</v>
      </c>
      <c r="E185" s="21">
        <f>'Kalkulator Depozytów'!N190</f>
        <v>0</v>
      </c>
      <c r="F185" s="21">
        <f>'Kalkulator Depozytów'!O190</f>
        <v>0</v>
      </c>
      <c r="G185" s="21">
        <f>'Kalkulator Depozytów'!P190</f>
        <v>0</v>
      </c>
      <c r="H185" s="21">
        <f>'Kalkulator Depozytów'!Q190</f>
        <v>0</v>
      </c>
      <c r="I185" s="37">
        <f ca="1">ROUND(IF(OR(AND(K185&gt;0,L185="PEAK5"),AND(K185&gt;0,L185="BASE5")),O185,IF(K185&gt;0,IF(OR(L185="BASE"),AVERAGE(INDIRECT("krzywa!C"&amp;MATCH(A185-$A$2,krzywa!A:A,0)&amp;":C"&amp;MATCH(B185-$A$2,krzywa!A:A,0),TRUE)),IF(OR(L185="OFFPEAK"),AVERAGE(INDIRECT("krzywa!D"&amp;MATCH(A185-$A$2,krzywa!A:A,0)&amp;":D"&amp;MATCH(B185-$A$2,krzywa!A:A,0))))))),4)</f>
        <v>0</v>
      </c>
      <c r="K185">
        <f t="shared" si="43"/>
        <v>0</v>
      </c>
      <c r="M185">
        <f>NETWORKDAYS(A185,B185,koszyki!$M$20:$M$874)</f>
        <v>0</v>
      </c>
      <c r="N185">
        <f>B185-A185+1- NETWORKDAYS(A185,B185,koszyki!$M$20:$M$874)</f>
        <v>1</v>
      </c>
      <c r="O185" s="36" t="e">
        <f ca="1">ROUND(IF((B185-A185+1)&gt;2,IF(C185=75,AVERAGE(INDIRECT("krzywa!B"&amp;MATCH(K185-6,krzywa!A:A,0)&amp;":B"&amp;MATCH(K185-2,krzywa!A:A,0))),AVERAGE(INDIRECT("krzywa!B"&amp;MATCH(A185-$A$2+BM185,krzywa!A:A,0)&amp;":B"&amp;MATCH(B185-$A$2-AU185,krzywa!A:A,0)))),INDIRECT("krzywa!B"&amp;MATCH(K185,krzywa!A:A,0))),4)</f>
        <v>#N/A</v>
      </c>
      <c r="P185">
        <f t="shared" si="44"/>
        <v>0</v>
      </c>
      <c r="Q185" s="49">
        <f ca="1">-C185*ABS(D185-F185)*H185*I185*'Kalkulator Depozytów'!$F$14+'kompensacja międzyproduktowa'!X185</f>
        <v>0</v>
      </c>
    </row>
    <row r="186" spans="3:17">
      <c r="C186">
        <f t="shared" si="42"/>
        <v>0</v>
      </c>
      <c r="D186" s="21">
        <f>'Kalkulator Depozytów'!M191</f>
        <v>0</v>
      </c>
      <c r="E186" s="21">
        <f>'Kalkulator Depozytów'!N191</f>
        <v>0</v>
      </c>
      <c r="F186" s="21">
        <f>'Kalkulator Depozytów'!O191</f>
        <v>0</v>
      </c>
      <c r="G186" s="21">
        <f>'Kalkulator Depozytów'!P191</f>
        <v>0</v>
      </c>
      <c r="H186" s="21">
        <f>'Kalkulator Depozytów'!Q191</f>
        <v>0</v>
      </c>
      <c r="I186" s="37">
        <f ca="1">ROUND(IF(OR(AND(K186&gt;0,L186="PEAK5"),AND(K186&gt;0,L186="BASE5")),O186,IF(K186&gt;0,IF(OR(L186="BASE"),AVERAGE(INDIRECT("krzywa!C"&amp;MATCH(A186-$A$2,krzywa!A:A,0)&amp;":C"&amp;MATCH(B186-$A$2,krzywa!A:A,0),TRUE)),IF(OR(L186="OFFPEAK"),AVERAGE(INDIRECT("krzywa!D"&amp;MATCH(A186-$A$2,krzywa!A:A,0)&amp;":D"&amp;MATCH(B186-$A$2,krzywa!A:A,0))))))),4)</f>
        <v>0</v>
      </c>
      <c r="K186">
        <f t="shared" si="43"/>
        <v>0</v>
      </c>
      <c r="M186">
        <f>NETWORKDAYS(A186,B186,koszyki!$M$20:$M$874)</f>
        <v>0</v>
      </c>
      <c r="N186">
        <f>B186-A186+1- NETWORKDAYS(A186,B186,koszyki!$M$20:$M$874)</f>
        <v>1</v>
      </c>
      <c r="O186" s="36" t="e">
        <f ca="1">ROUND(IF((B186-A186+1)&gt;2,IF(C186=75,AVERAGE(INDIRECT("krzywa!B"&amp;MATCH(K186-6,krzywa!A:A,0)&amp;":B"&amp;MATCH(K186-2,krzywa!A:A,0))),AVERAGE(INDIRECT("krzywa!B"&amp;MATCH(A186-$A$2+BM186,krzywa!A:A,0)&amp;":B"&amp;MATCH(B186-$A$2-AU186,krzywa!A:A,0)))),INDIRECT("krzywa!B"&amp;MATCH(K186,krzywa!A:A,0))),4)</f>
        <v>#N/A</v>
      </c>
      <c r="P186">
        <f t="shared" si="44"/>
        <v>0</v>
      </c>
      <c r="Q186" s="49">
        <f ca="1">-C186*ABS(D186-F186)*H186*I186*'Kalkulator Depozytów'!$F$14+'kompensacja międzyproduktowa'!X186</f>
        <v>0</v>
      </c>
    </row>
    <row r="187" spans="3:17">
      <c r="C187">
        <f t="shared" si="42"/>
        <v>0</v>
      </c>
      <c r="D187" s="21">
        <f>'Kalkulator Depozytów'!M192</f>
        <v>0</v>
      </c>
      <c r="E187" s="21">
        <f>'Kalkulator Depozytów'!N192</f>
        <v>0</v>
      </c>
      <c r="F187" s="21">
        <f>'Kalkulator Depozytów'!O192</f>
        <v>0</v>
      </c>
      <c r="G187" s="21">
        <f>'Kalkulator Depozytów'!P192</f>
        <v>0</v>
      </c>
      <c r="H187" s="21">
        <f>'Kalkulator Depozytów'!Q192</f>
        <v>0</v>
      </c>
      <c r="I187" s="37">
        <f ca="1">ROUND(IF(OR(AND(K187&gt;0,L187="PEAK5"),AND(K187&gt;0,L187="BASE5")),O187,IF(K187&gt;0,IF(OR(L187="BASE"),AVERAGE(INDIRECT("krzywa!C"&amp;MATCH(A187-$A$2,krzywa!A:A,0)&amp;":C"&amp;MATCH(B187-$A$2,krzywa!A:A,0),TRUE)),IF(OR(L187="OFFPEAK"),AVERAGE(INDIRECT("krzywa!D"&amp;MATCH(A187-$A$2,krzywa!A:A,0)&amp;":D"&amp;MATCH(B187-$A$2,krzywa!A:A,0))))))),4)</f>
        <v>0</v>
      </c>
      <c r="K187">
        <f t="shared" si="43"/>
        <v>0</v>
      </c>
      <c r="M187">
        <f>NETWORKDAYS(A187,B187,koszyki!$M$20:$M$874)</f>
        <v>0</v>
      </c>
      <c r="N187">
        <f>B187-A187+1- NETWORKDAYS(A187,B187,koszyki!$M$20:$M$874)</f>
        <v>1</v>
      </c>
      <c r="O187" s="36" t="e">
        <f ca="1">ROUND(IF((B187-A187+1)&gt;2,IF(C187=75,AVERAGE(INDIRECT("krzywa!B"&amp;MATCH(K187-6,krzywa!A:A,0)&amp;":B"&amp;MATCH(K187-2,krzywa!A:A,0))),AVERAGE(INDIRECT("krzywa!B"&amp;MATCH(A187-$A$2+BM187,krzywa!A:A,0)&amp;":B"&amp;MATCH(B187-$A$2-AU187,krzywa!A:A,0)))),INDIRECT("krzywa!B"&amp;MATCH(K187,krzywa!A:A,0))),4)</f>
        <v>#N/A</v>
      </c>
      <c r="P187">
        <f t="shared" si="44"/>
        <v>0</v>
      </c>
      <c r="Q187" s="49">
        <f ca="1">-C187*ABS(D187-F187)*H187*I187*'Kalkulator Depozytów'!$F$14+'kompensacja międzyproduktowa'!X187</f>
        <v>0</v>
      </c>
    </row>
    <row r="188" spans="3:17">
      <c r="C188">
        <f t="shared" si="42"/>
        <v>0</v>
      </c>
      <c r="D188" s="21">
        <f>'Kalkulator Depozytów'!M193</f>
        <v>0</v>
      </c>
      <c r="E188" s="21">
        <f>'Kalkulator Depozytów'!N193</f>
        <v>0</v>
      </c>
      <c r="F188" s="21">
        <f>'Kalkulator Depozytów'!O193</f>
        <v>0</v>
      </c>
      <c r="G188" s="21">
        <f>'Kalkulator Depozytów'!P193</f>
        <v>0</v>
      </c>
      <c r="H188" s="21">
        <f>'Kalkulator Depozytów'!Q193</f>
        <v>0</v>
      </c>
      <c r="I188" s="37">
        <f ca="1">ROUND(IF(OR(AND(K188&gt;0,L188="PEAK5"),AND(K188&gt;0,L188="BASE5")),O188,IF(K188&gt;0,IF(OR(L188="BASE"),AVERAGE(INDIRECT("krzywa!C"&amp;MATCH(A188-$A$2,krzywa!A:A,0)&amp;":C"&amp;MATCH(B188-$A$2,krzywa!A:A,0),TRUE)),IF(OR(L188="OFFPEAK"),AVERAGE(INDIRECT("krzywa!D"&amp;MATCH(A188-$A$2,krzywa!A:A,0)&amp;":D"&amp;MATCH(B188-$A$2,krzywa!A:A,0))))))),4)</f>
        <v>0</v>
      </c>
      <c r="K188">
        <f t="shared" si="43"/>
        <v>0</v>
      </c>
      <c r="M188">
        <f>NETWORKDAYS(A188,B188,koszyki!$M$20:$M$874)</f>
        <v>0</v>
      </c>
      <c r="N188">
        <f>B188-A188+1- NETWORKDAYS(A188,B188,koszyki!$M$20:$M$874)</f>
        <v>1</v>
      </c>
      <c r="O188" s="36" t="e">
        <f ca="1">ROUND(IF((B188-A188+1)&gt;2,IF(C188=75,AVERAGE(INDIRECT("krzywa!B"&amp;MATCH(K188-6,krzywa!A:A,0)&amp;":B"&amp;MATCH(K188-2,krzywa!A:A,0))),AVERAGE(INDIRECT("krzywa!B"&amp;MATCH(A188-$A$2+BM188,krzywa!A:A,0)&amp;":B"&amp;MATCH(B188-$A$2-AU188,krzywa!A:A,0)))),INDIRECT("krzywa!B"&amp;MATCH(K188,krzywa!A:A,0))),4)</f>
        <v>#N/A</v>
      </c>
      <c r="P188">
        <f t="shared" si="44"/>
        <v>0</v>
      </c>
      <c r="Q188" s="49">
        <f ca="1">-C188*ABS(D188-F188)*H188*I188*'Kalkulator Depozytów'!$F$14+'kompensacja międzyproduktowa'!X188</f>
        <v>0</v>
      </c>
    </row>
    <row r="189" spans="3:17">
      <c r="C189">
        <f t="shared" si="42"/>
        <v>0</v>
      </c>
      <c r="D189" s="21">
        <f>'Kalkulator Depozytów'!M194</f>
        <v>0</v>
      </c>
      <c r="E189" s="21">
        <f>'Kalkulator Depozytów'!N194</f>
        <v>0</v>
      </c>
      <c r="F189" s="21">
        <f>'Kalkulator Depozytów'!O194</f>
        <v>0</v>
      </c>
      <c r="G189" s="21">
        <f>'Kalkulator Depozytów'!P194</f>
        <v>0</v>
      </c>
      <c r="H189" s="21">
        <f>'Kalkulator Depozytów'!Q194</f>
        <v>0</v>
      </c>
      <c r="I189" s="37">
        <f ca="1">ROUND(IF(OR(AND(K189&gt;0,L189="PEAK5"),AND(K189&gt;0,L189="BASE5")),O189,IF(K189&gt;0,IF(OR(L189="BASE"),AVERAGE(INDIRECT("krzywa!C"&amp;MATCH(A189-$A$2,krzywa!A:A,0)&amp;":C"&amp;MATCH(B189-$A$2,krzywa!A:A,0),TRUE)),IF(OR(L189="OFFPEAK"),AVERAGE(INDIRECT("krzywa!D"&amp;MATCH(A189-$A$2,krzywa!A:A,0)&amp;":D"&amp;MATCH(B189-$A$2,krzywa!A:A,0))))))),4)</f>
        <v>0</v>
      </c>
      <c r="K189">
        <f t="shared" si="43"/>
        <v>0</v>
      </c>
      <c r="M189">
        <f>NETWORKDAYS(A189,B189,koszyki!$M$20:$M$874)</f>
        <v>0</v>
      </c>
      <c r="N189">
        <f>B189-A189+1- NETWORKDAYS(A189,B189,koszyki!$M$20:$M$874)</f>
        <v>1</v>
      </c>
      <c r="O189" s="36" t="e">
        <f ca="1">ROUND(IF((B189-A189+1)&gt;2,IF(C189=75,AVERAGE(INDIRECT("krzywa!B"&amp;MATCH(K189-6,krzywa!A:A,0)&amp;":B"&amp;MATCH(K189-2,krzywa!A:A,0))),AVERAGE(INDIRECT("krzywa!B"&amp;MATCH(A189-$A$2+BM189,krzywa!A:A,0)&amp;":B"&amp;MATCH(B189-$A$2-AU189,krzywa!A:A,0)))),INDIRECT("krzywa!B"&amp;MATCH(K189,krzywa!A:A,0))),4)</f>
        <v>#N/A</v>
      </c>
      <c r="P189">
        <f t="shared" si="44"/>
        <v>0</v>
      </c>
      <c r="Q189" s="49">
        <f ca="1">-C189*ABS(D189-F189)*H189*I189*'Kalkulator Depozytów'!$F$14+'kompensacja międzyproduktowa'!X189</f>
        <v>0</v>
      </c>
    </row>
    <row r="190" spans="3:17">
      <c r="C190">
        <f t="shared" si="42"/>
        <v>0</v>
      </c>
      <c r="D190" s="21">
        <f>'Kalkulator Depozytów'!M195</f>
        <v>0</v>
      </c>
      <c r="E190" s="21">
        <f>'Kalkulator Depozytów'!N195</f>
        <v>0</v>
      </c>
      <c r="F190" s="21">
        <f>'Kalkulator Depozytów'!O195</f>
        <v>0</v>
      </c>
      <c r="G190" s="21">
        <f>'Kalkulator Depozytów'!P195</f>
        <v>0</v>
      </c>
      <c r="H190" s="21">
        <f>'Kalkulator Depozytów'!Q195</f>
        <v>0</v>
      </c>
      <c r="I190" s="37">
        <f ca="1">ROUND(IF(OR(AND(K190&gt;0,L190="PEAK5"),AND(K190&gt;0,L190="BASE5")),O190,IF(K190&gt;0,IF(OR(L190="BASE"),AVERAGE(INDIRECT("krzywa!C"&amp;MATCH(A190-$A$2,krzywa!A:A,0)&amp;":C"&amp;MATCH(B190-$A$2,krzywa!A:A,0),TRUE)),IF(OR(L190="OFFPEAK"),AVERAGE(INDIRECT("krzywa!D"&amp;MATCH(A190-$A$2,krzywa!A:A,0)&amp;":D"&amp;MATCH(B190-$A$2,krzywa!A:A,0))))))),4)</f>
        <v>0</v>
      </c>
      <c r="K190">
        <f t="shared" si="43"/>
        <v>0</v>
      </c>
      <c r="M190">
        <f>NETWORKDAYS(A190,B190,koszyki!$M$20:$M$874)</f>
        <v>0</v>
      </c>
      <c r="N190">
        <f>B190-A190+1- NETWORKDAYS(A190,B190,koszyki!$M$20:$M$874)</f>
        <v>1</v>
      </c>
      <c r="O190" s="36" t="e">
        <f ca="1">ROUND(IF((B190-A190+1)&gt;2,IF(C190=75,AVERAGE(INDIRECT("krzywa!B"&amp;MATCH(K190-6,krzywa!A:A,0)&amp;":B"&amp;MATCH(K190-2,krzywa!A:A,0))),AVERAGE(INDIRECT("krzywa!B"&amp;MATCH(A190-$A$2+BM190,krzywa!A:A,0)&amp;":B"&amp;MATCH(B190-$A$2-AU190,krzywa!A:A,0)))),INDIRECT("krzywa!B"&amp;MATCH(K190,krzywa!A:A,0))),4)</f>
        <v>#N/A</v>
      </c>
      <c r="P190">
        <f t="shared" si="44"/>
        <v>0</v>
      </c>
      <c r="Q190" s="49">
        <f ca="1">-C190*ABS(D190-F190)*H190*I190*'Kalkulator Depozytów'!$F$14+'kompensacja międzyproduktowa'!X190</f>
        <v>0</v>
      </c>
    </row>
    <row r="191" spans="3:17">
      <c r="C191">
        <f t="shared" si="42"/>
        <v>0</v>
      </c>
      <c r="D191" s="21">
        <f>'Kalkulator Depozytów'!M196</f>
        <v>0</v>
      </c>
      <c r="E191" s="21">
        <f>'Kalkulator Depozytów'!N196</f>
        <v>0</v>
      </c>
      <c r="F191" s="21">
        <f>'Kalkulator Depozytów'!O196</f>
        <v>0</v>
      </c>
      <c r="G191" s="21">
        <f>'Kalkulator Depozytów'!P196</f>
        <v>0</v>
      </c>
      <c r="H191" s="21">
        <f>'Kalkulator Depozytów'!Q196</f>
        <v>0</v>
      </c>
      <c r="I191" s="37">
        <f ca="1">ROUND(IF(OR(AND(K191&gt;0,L191="PEAK5"),AND(K191&gt;0,L191="BASE5")),O191,IF(K191&gt;0,IF(OR(L191="BASE"),AVERAGE(INDIRECT("krzywa!C"&amp;MATCH(A191-$A$2,krzywa!A:A,0)&amp;":C"&amp;MATCH(B191-$A$2,krzywa!A:A,0),TRUE)),IF(OR(L191="OFFPEAK"),AVERAGE(INDIRECT("krzywa!D"&amp;MATCH(A191-$A$2,krzywa!A:A,0)&amp;":D"&amp;MATCH(B191-$A$2,krzywa!A:A,0))))))),4)</f>
        <v>0</v>
      </c>
      <c r="K191">
        <f t="shared" si="43"/>
        <v>0</v>
      </c>
      <c r="M191">
        <f>NETWORKDAYS(A191,B191,koszyki!$M$20:$M$874)</f>
        <v>0</v>
      </c>
      <c r="N191">
        <f>B191-A191+1- NETWORKDAYS(A191,B191,koszyki!$M$20:$M$874)</f>
        <v>1</v>
      </c>
      <c r="O191" s="36" t="e">
        <f ca="1">ROUND(IF((B191-A191+1)&gt;2,IF(C191=75,AVERAGE(INDIRECT("krzywa!B"&amp;MATCH(K191-6,krzywa!A:A,0)&amp;":B"&amp;MATCH(K191-2,krzywa!A:A,0))),AVERAGE(INDIRECT("krzywa!B"&amp;MATCH(A191-$A$2+BM191,krzywa!A:A,0)&amp;":B"&amp;MATCH(B191-$A$2-AU191,krzywa!A:A,0)))),INDIRECT("krzywa!B"&amp;MATCH(K191,krzywa!A:A,0))),4)</f>
        <v>#N/A</v>
      </c>
      <c r="P191">
        <f t="shared" si="44"/>
        <v>0</v>
      </c>
      <c r="Q191" s="49">
        <f ca="1">-C191*ABS(D191-F191)*H191*I191*'Kalkulator Depozytów'!$F$14+'kompensacja międzyproduktowa'!X191</f>
        <v>0</v>
      </c>
    </row>
    <row r="192" spans="3:17">
      <c r="C192">
        <f t="shared" si="42"/>
        <v>0</v>
      </c>
      <c r="D192" s="21">
        <f>'Kalkulator Depozytów'!M197</f>
        <v>0</v>
      </c>
      <c r="E192" s="21">
        <f>'Kalkulator Depozytów'!N197</f>
        <v>0</v>
      </c>
      <c r="F192" s="21">
        <f>'Kalkulator Depozytów'!O197</f>
        <v>0</v>
      </c>
      <c r="G192" s="21">
        <f>'Kalkulator Depozytów'!P197</f>
        <v>0</v>
      </c>
      <c r="H192" s="21">
        <f>'Kalkulator Depozytów'!Q197</f>
        <v>0</v>
      </c>
      <c r="I192" s="37">
        <f ca="1">ROUND(IF(OR(AND(K192&gt;0,L192="PEAK5"),AND(K192&gt;0,L192="BASE5")),O192,IF(K192&gt;0,IF(OR(L192="BASE"),AVERAGE(INDIRECT("krzywa!C"&amp;MATCH(A192-$A$2,krzywa!A:A,0)&amp;":C"&amp;MATCH(B192-$A$2,krzywa!A:A,0),TRUE)),IF(OR(L192="OFFPEAK"),AVERAGE(INDIRECT("krzywa!D"&amp;MATCH(A192-$A$2,krzywa!A:A,0)&amp;":D"&amp;MATCH(B192-$A$2,krzywa!A:A,0))))))),4)</f>
        <v>0</v>
      </c>
      <c r="K192">
        <f t="shared" si="43"/>
        <v>0</v>
      </c>
      <c r="M192">
        <f>NETWORKDAYS(A192,B192,koszyki!$M$20:$M$874)</f>
        <v>0</v>
      </c>
      <c r="N192">
        <f>B192-A192+1- NETWORKDAYS(A192,B192,koszyki!$M$20:$M$874)</f>
        <v>1</v>
      </c>
      <c r="O192" s="36" t="e">
        <f ca="1">ROUND(IF((B192-A192+1)&gt;2,IF(C192=75,AVERAGE(INDIRECT("krzywa!B"&amp;MATCH(K192-6,krzywa!A:A,0)&amp;":B"&amp;MATCH(K192-2,krzywa!A:A,0))),AVERAGE(INDIRECT("krzywa!B"&amp;MATCH(A192-$A$2+BM192,krzywa!A:A,0)&amp;":B"&amp;MATCH(B192-$A$2-AU192,krzywa!A:A,0)))),INDIRECT("krzywa!B"&amp;MATCH(K192,krzywa!A:A,0))),4)</f>
        <v>#N/A</v>
      </c>
      <c r="P192">
        <f t="shared" si="44"/>
        <v>0</v>
      </c>
      <c r="Q192" s="49">
        <f ca="1">-C192*ABS(D192-F192)*H192*I192*'Kalkulator Depozytów'!$F$14+'kompensacja międzyproduktowa'!X192</f>
        <v>0</v>
      </c>
    </row>
    <row r="193" spans="3:17">
      <c r="C193">
        <f t="shared" si="42"/>
        <v>0</v>
      </c>
      <c r="D193" s="21">
        <f>'Kalkulator Depozytów'!M198</f>
        <v>0</v>
      </c>
      <c r="E193" s="21">
        <f>'Kalkulator Depozytów'!N198</f>
        <v>0</v>
      </c>
      <c r="F193" s="21">
        <f>'Kalkulator Depozytów'!O198</f>
        <v>0</v>
      </c>
      <c r="G193" s="21">
        <f>'Kalkulator Depozytów'!P198</f>
        <v>0</v>
      </c>
      <c r="H193" s="21">
        <f>'Kalkulator Depozytów'!Q198</f>
        <v>0</v>
      </c>
      <c r="I193" s="37">
        <f ca="1">ROUND(IF(OR(AND(K193&gt;0,L193="PEAK5"),AND(K193&gt;0,L193="BASE5")),O193,IF(K193&gt;0,IF(OR(L193="BASE"),AVERAGE(INDIRECT("krzywa!C"&amp;MATCH(A193-$A$2,krzywa!A:A,0)&amp;":C"&amp;MATCH(B193-$A$2,krzywa!A:A,0),TRUE)),IF(OR(L193="OFFPEAK"),AVERAGE(INDIRECT("krzywa!D"&amp;MATCH(A193-$A$2,krzywa!A:A,0)&amp;":D"&amp;MATCH(B193-$A$2,krzywa!A:A,0))))))),4)</f>
        <v>0</v>
      </c>
      <c r="K193">
        <f t="shared" si="43"/>
        <v>0</v>
      </c>
      <c r="M193">
        <f>NETWORKDAYS(A193,B193,koszyki!$M$20:$M$874)</f>
        <v>0</v>
      </c>
      <c r="N193">
        <f>B193-A193+1- NETWORKDAYS(A193,B193,koszyki!$M$20:$M$874)</f>
        <v>1</v>
      </c>
      <c r="O193" s="36" t="e">
        <f ca="1">ROUND(IF((B193-A193+1)&gt;2,IF(C193=75,AVERAGE(INDIRECT("krzywa!B"&amp;MATCH(K193-6,krzywa!A:A,0)&amp;":B"&amp;MATCH(K193-2,krzywa!A:A,0))),AVERAGE(INDIRECT("krzywa!B"&amp;MATCH(A193-$A$2+BM193,krzywa!A:A,0)&amp;":B"&amp;MATCH(B193-$A$2-AU193,krzywa!A:A,0)))),INDIRECT("krzywa!B"&amp;MATCH(K193,krzywa!A:A,0))),4)</f>
        <v>#N/A</v>
      </c>
      <c r="P193">
        <f t="shared" si="44"/>
        <v>0</v>
      </c>
      <c r="Q193" s="49">
        <f ca="1">-C193*ABS(D193-F193)*H193*I193*'Kalkulator Depozytów'!$F$14+'kompensacja międzyproduktowa'!X193</f>
        <v>0</v>
      </c>
    </row>
    <row r="194" spans="3:17">
      <c r="C194">
        <f t="shared" si="42"/>
        <v>0</v>
      </c>
      <c r="D194" s="21">
        <f>'Kalkulator Depozytów'!M199</f>
        <v>0</v>
      </c>
      <c r="E194" s="21">
        <f>'Kalkulator Depozytów'!N199</f>
        <v>0</v>
      </c>
      <c r="F194" s="21">
        <f>'Kalkulator Depozytów'!O199</f>
        <v>0</v>
      </c>
      <c r="G194" s="21">
        <f>'Kalkulator Depozytów'!P199</f>
        <v>0</v>
      </c>
      <c r="H194" s="21">
        <f>'Kalkulator Depozytów'!Q199</f>
        <v>0</v>
      </c>
      <c r="I194" s="37">
        <f ca="1">ROUND(IF(OR(AND(K194&gt;0,L194="PEAK5"),AND(K194&gt;0,L194="BASE5")),O194,IF(K194&gt;0,IF(OR(L194="BASE"),AVERAGE(INDIRECT("krzywa!C"&amp;MATCH(A194-$A$2,krzywa!A:A,0)&amp;":C"&amp;MATCH(B194-$A$2,krzywa!A:A,0),TRUE)),IF(OR(L194="OFFPEAK"),AVERAGE(INDIRECT("krzywa!D"&amp;MATCH(A194-$A$2,krzywa!A:A,0)&amp;":D"&amp;MATCH(B194-$A$2,krzywa!A:A,0))))))),4)</f>
        <v>0</v>
      </c>
      <c r="K194">
        <f t="shared" si="43"/>
        <v>0</v>
      </c>
      <c r="M194">
        <f>NETWORKDAYS(A194,B194,koszyki!$M$20:$M$874)</f>
        <v>0</v>
      </c>
      <c r="N194">
        <f>B194-A194+1- NETWORKDAYS(A194,B194,koszyki!$M$20:$M$874)</f>
        <v>1</v>
      </c>
      <c r="O194" s="36" t="e">
        <f ca="1">ROUND(IF((B194-A194+1)&gt;2,IF(C194=75,AVERAGE(INDIRECT("krzywa!B"&amp;MATCH(K194-6,krzywa!A:A,0)&amp;":B"&amp;MATCH(K194-2,krzywa!A:A,0))),AVERAGE(INDIRECT("krzywa!B"&amp;MATCH(A194-$A$2+BM194,krzywa!A:A,0)&amp;":B"&amp;MATCH(B194-$A$2-AU194,krzywa!A:A,0)))),INDIRECT("krzywa!B"&amp;MATCH(K194,krzywa!A:A,0))),4)</f>
        <v>#N/A</v>
      </c>
      <c r="P194">
        <f t="shared" si="44"/>
        <v>0</v>
      </c>
      <c r="Q194" s="49">
        <f ca="1">-C194*ABS(D194-F194)*H194*I194*'Kalkulator Depozytów'!$F$14+'kompensacja międzyproduktowa'!X194</f>
        <v>0</v>
      </c>
    </row>
    <row r="195" spans="3:17">
      <c r="C195">
        <f t="shared" si="42"/>
        <v>0</v>
      </c>
      <c r="D195" s="21">
        <f>'Kalkulator Depozytów'!M200</f>
        <v>0</v>
      </c>
      <c r="E195" s="21">
        <f>'Kalkulator Depozytów'!N200</f>
        <v>0</v>
      </c>
      <c r="F195" s="21">
        <f>'Kalkulator Depozytów'!O200</f>
        <v>0</v>
      </c>
      <c r="G195" s="21">
        <f>'Kalkulator Depozytów'!P200</f>
        <v>0</v>
      </c>
      <c r="H195" s="21">
        <f>'Kalkulator Depozytów'!Q200</f>
        <v>0</v>
      </c>
      <c r="I195" s="37">
        <f ca="1">ROUND(IF(OR(AND(K195&gt;0,L195="PEAK5"),AND(K195&gt;0,L195="BASE5")),O195,IF(K195&gt;0,IF(OR(L195="BASE"),AVERAGE(INDIRECT("krzywa!C"&amp;MATCH(A195-$A$2,krzywa!A:A,0)&amp;":C"&amp;MATCH(B195-$A$2,krzywa!A:A,0),TRUE)),IF(OR(L195="OFFPEAK"),AVERAGE(INDIRECT("krzywa!D"&amp;MATCH(A195-$A$2,krzywa!A:A,0)&amp;":D"&amp;MATCH(B195-$A$2,krzywa!A:A,0))))))),4)</f>
        <v>0</v>
      </c>
      <c r="K195">
        <f t="shared" si="43"/>
        <v>0</v>
      </c>
      <c r="M195">
        <f>NETWORKDAYS(A195,B195,koszyki!$M$20:$M$874)</f>
        <v>0</v>
      </c>
      <c r="N195">
        <f>B195-A195+1- NETWORKDAYS(A195,B195,koszyki!$M$20:$M$874)</f>
        <v>1</v>
      </c>
      <c r="O195" s="36" t="e">
        <f ca="1">ROUND(IF((B195-A195+1)&gt;2,IF(C195=75,AVERAGE(INDIRECT("krzywa!B"&amp;MATCH(K195-6,krzywa!A:A,0)&amp;":B"&amp;MATCH(K195-2,krzywa!A:A,0))),AVERAGE(INDIRECT("krzywa!B"&amp;MATCH(A195-$A$2+BM195,krzywa!A:A,0)&amp;":B"&amp;MATCH(B195-$A$2-AU195,krzywa!A:A,0)))),INDIRECT("krzywa!B"&amp;MATCH(K195,krzywa!A:A,0))),4)</f>
        <v>#N/A</v>
      </c>
      <c r="P195">
        <f t="shared" si="44"/>
        <v>0</v>
      </c>
      <c r="Q195" s="49">
        <f ca="1">-C195*ABS(D195-F195)*H195*I195*'Kalkulator Depozytów'!$F$14+'kompensacja międzyproduktowa'!X195</f>
        <v>0</v>
      </c>
    </row>
    <row r="196" spans="3:17">
      <c r="C196">
        <f t="shared" si="42"/>
        <v>0</v>
      </c>
      <c r="D196" s="21">
        <f>'Kalkulator Depozytów'!M201</f>
        <v>0</v>
      </c>
      <c r="E196" s="21">
        <f>'Kalkulator Depozytów'!N201</f>
        <v>0</v>
      </c>
      <c r="F196" s="21">
        <f>'Kalkulator Depozytów'!O201</f>
        <v>0</v>
      </c>
      <c r="G196" s="21">
        <f>'Kalkulator Depozytów'!P201</f>
        <v>0</v>
      </c>
      <c r="H196" s="21">
        <f>'Kalkulator Depozytów'!Q201</f>
        <v>0</v>
      </c>
      <c r="I196" s="37">
        <f ca="1">ROUND(IF(OR(AND(K196&gt;0,L196="PEAK5"),AND(K196&gt;0,L196="BASE5")),O196,IF(K196&gt;0,IF(OR(L196="BASE"),AVERAGE(INDIRECT("krzywa!C"&amp;MATCH(A196-$A$2,krzywa!A:A,0)&amp;":C"&amp;MATCH(B196-$A$2,krzywa!A:A,0),TRUE)),IF(OR(L196="OFFPEAK"),AVERAGE(INDIRECT("krzywa!D"&amp;MATCH(A196-$A$2,krzywa!A:A,0)&amp;":D"&amp;MATCH(B196-$A$2,krzywa!A:A,0))))))),4)</f>
        <v>0</v>
      </c>
      <c r="K196">
        <f t="shared" si="43"/>
        <v>0</v>
      </c>
      <c r="M196">
        <f>NETWORKDAYS(A196,B196,koszyki!$M$20:$M$874)</f>
        <v>0</v>
      </c>
      <c r="N196">
        <f>B196-A196+1- NETWORKDAYS(A196,B196,koszyki!$M$20:$M$874)</f>
        <v>1</v>
      </c>
      <c r="O196" s="36" t="e">
        <f ca="1">ROUND(IF((B196-A196+1)&gt;2,IF(C196=75,AVERAGE(INDIRECT("krzywa!B"&amp;MATCH(K196-6,krzywa!A:A,0)&amp;":B"&amp;MATCH(K196-2,krzywa!A:A,0))),AVERAGE(INDIRECT("krzywa!B"&amp;MATCH(A196-$A$2+BM196,krzywa!A:A,0)&amp;":B"&amp;MATCH(B196-$A$2-AU196,krzywa!A:A,0)))),INDIRECT("krzywa!B"&amp;MATCH(K196,krzywa!A:A,0))),4)</f>
        <v>#N/A</v>
      </c>
      <c r="P196">
        <f t="shared" si="44"/>
        <v>0</v>
      </c>
      <c r="Q196" s="49">
        <f ca="1">-C196*ABS(D196-F196)*H196*I196*'Kalkulator Depozytów'!$F$14+'kompensacja międzyproduktowa'!X196</f>
        <v>0</v>
      </c>
    </row>
    <row r="197" spans="3:17">
      <c r="C197">
        <f t="shared" si="42"/>
        <v>0</v>
      </c>
      <c r="D197" s="21">
        <f>'Kalkulator Depozytów'!M202</f>
        <v>0</v>
      </c>
      <c r="E197" s="21">
        <f>'Kalkulator Depozytów'!N202</f>
        <v>0</v>
      </c>
      <c r="F197" s="21">
        <f>'Kalkulator Depozytów'!O202</f>
        <v>0</v>
      </c>
      <c r="G197" s="21">
        <f>'Kalkulator Depozytów'!P202</f>
        <v>0</v>
      </c>
      <c r="H197" s="21">
        <f>'Kalkulator Depozytów'!Q202</f>
        <v>0</v>
      </c>
      <c r="I197" s="37">
        <f ca="1">ROUND(IF(OR(AND(K197&gt;0,L197="PEAK5"),AND(K197&gt;0,L197="BASE5")),O197,IF(K197&gt;0,IF(OR(L197="BASE"),AVERAGE(INDIRECT("krzywa!C"&amp;MATCH(A197-$A$2,krzywa!A:A,0)&amp;":C"&amp;MATCH(B197-$A$2,krzywa!A:A,0),TRUE)),IF(OR(L197="OFFPEAK"),AVERAGE(INDIRECT("krzywa!D"&amp;MATCH(A197-$A$2,krzywa!A:A,0)&amp;":D"&amp;MATCH(B197-$A$2,krzywa!A:A,0))))))),4)</f>
        <v>0</v>
      </c>
      <c r="K197">
        <f t="shared" si="43"/>
        <v>0</v>
      </c>
      <c r="M197">
        <f>NETWORKDAYS(A197,B197,koszyki!$M$20:$M$874)</f>
        <v>0</v>
      </c>
      <c r="N197">
        <f>B197-A197+1- NETWORKDAYS(A197,B197,koszyki!$M$20:$M$874)</f>
        <v>1</v>
      </c>
      <c r="O197" s="36" t="e">
        <f ca="1">ROUND(IF((B197-A197+1)&gt;2,IF(C197=75,AVERAGE(INDIRECT("krzywa!B"&amp;MATCH(K197-6,krzywa!A:A,0)&amp;":B"&amp;MATCH(K197-2,krzywa!A:A,0))),AVERAGE(INDIRECT("krzywa!B"&amp;MATCH(A197-$A$2+BM197,krzywa!A:A,0)&amp;":B"&amp;MATCH(B197-$A$2-AU197,krzywa!A:A,0)))),INDIRECT("krzywa!B"&amp;MATCH(K197,krzywa!A:A,0))),4)</f>
        <v>#N/A</v>
      </c>
      <c r="P197">
        <f t="shared" si="44"/>
        <v>0</v>
      </c>
      <c r="Q197" s="49">
        <f ca="1">-C197*ABS(D197-F197)*H197*I197*'Kalkulator Depozytów'!$F$14+'kompensacja międzyproduktowa'!X197</f>
        <v>0</v>
      </c>
    </row>
    <row r="198" spans="3:17">
      <c r="C198">
        <f t="shared" si="42"/>
        <v>0</v>
      </c>
      <c r="D198" s="21">
        <f>'Kalkulator Depozytów'!M203</f>
        <v>0</v>
      </c>
      <c r="E198" s="21">
        <f>'Kalkulator Depozytów'!N203</f>
        <v>0</v>
      </c>
      <c r="F198" s="21">
        <f>'Kalkulator Depozytów'!O203</f>
        <v>0</v>
      </c>
      <c r="G198" s="21">
        <f>'Kalkulator Depozytów'!P203</f>
        <v>0</v>
      </c>
      <c r="H198" s="21">
        <f>'Kalkulator Depozytów'!Q203</f>
        <v>0</v>
      </c>
      <c r="I198" s="37">
        <f ca="1">ROUND(IF(OR(AND(K198&gt;0,L198="PEAK5"),AND(K198&gt;0,L198="BASE5")),O198,IF(K198&gt;0,IF(OR(L198="BASE"),AVERAGE(INDIRECT("krzywa!C"&amp;MATCH(A198-$A$2,krzywa!A:A,0)&amp;":C"&amp;MATCH(B198-$A$2,krzywa!A:A,0),TRUE)),IF(OR(L198="OFFPEAK"),AVERAGE(INDIRECT("krzywa!D"&amp;MATCH(A198-$A$2,krzywa!A:A,0)&amp;":D"&amp;MATCH(B198-$A$2,krzywa!A:A,0))))))),4)</f>
        <v>0</v>
      </c>
      <c r="K198">
        <f t="shared" si="43"/>
        <v>0</v>
      </c>
      <c r="M198">
        <f>NETWORKDAYS(A198,B198,koszyki!$M$20:$M$874)</f>
        <v>0</v>
      </c>
      <c r="N198">
        <f>B198-A198+1- NETWORKDAYS(A198,B198,koszyki!$M$20:$M$874)</f>
        <v>1</v>
      </c>
      <c r="O198" s="36" t="e">
        <f ca="1">ROUND(IF((B198-A198+1)&gt;2,IF(C198=75,AVERAGE(INDIRECT("krzywa!B"&amp;MATCH(K198-6,krzywa!A:A,0)&amp;":B"&amp;MATCH(K198-2,krzywa!A:A,0))),AVERAGE(INDIRECT("krzywa!B"&amp;MATCH(A198-$A$2+BM198,krzywa!A:A,0)&amp;":B"&amp;MATCH(B198-$A$2-AU198,krzywa!A:A,0)))),INDIRECT("krzywa!B"&amp;MATCH(K198,krzywa!A:A,0))),4)</f>
        <v>#N/A</v>
      </c>
      <c r="P198">
        <f t="shared" si="44"/>
        <v>0</v>
      </c>
      <c r="Q198" s="49">
        <f ca="1">-C198*ABS(D198-F198)*H198*I198*'Kalkulator Depozytów'!$F$14+'kompensacja międzyproduktowa'!X198</f>
        <v>0</v>
      </c>
    </row>
    <row r="199" spans="3:17">
      <c r="C199">
        <f t="shared" si="42"/>
        <v>0</v>
      </c>
      <c r="D199" s="21">
        <f>'Kalkulator Depozytów'!M204</f>
        <v>0</v>
      </c>
      <c r="E199" s="21">
        <f>'Kalkulator Depozytów'!N204</f>
        <v>0</v>
      </c>
      <c r="F199" s="21">
        <f>'Kalkulator Depozytów'!O204</f>
        <v>0</v>
      </c>
      <c r="G199" s="21">
        <f>'Kalkulator Depozytów'!P204</f>
        <v>0</v>
      </c>
      <c r="H199" s="21">
        <f>'Kalkulator Depozytów'!Q204</f>
        <v>0</v>
      </c>
      <c r="I199" s="37">
        <f ca="1">ROUND(IF(OR(AND(K199&gt;0,L199="PEAK5"),AND(K199&gt;0,L199="BASE5")),O199,IF(K199&gt;0,IF(OR(L199="BASE"),AVERAGE(INDIRECT("krzywa!C"&amp;MATCH(A199-$A$2,krzywa!A:A,0)&amp;":C"&amp;MATCH(B199-$A$2,krzywa!A:A,0),TRUE)),IF(OR(L199="OFFPEAK"),AVERAGE(INDIRECT("krzywa!D"&amp;MATCH(A199-$A$2,krzywa!A:A,0)&amp;":D"&amp;MATCH(B199-$A$2,krzywa!A:A,0))))))),4)</f>
        <v>0</v>
      </c>
      <c r="K199">
        <f t="shared" si="43"/>
        <v>0</v>
      </c>
      <c r="M199">
        <f>NETWORKDAYS(A199,B199,koszyki!$M$20:$M$874)</f>
        <v>0</v>
      </c>
      <c r="N199">
        <f>B199-A199+1- NETWORKDAYS(A199,B199,koszyki!$M$20:$M$874)</f>
        <v>1</v>
      </c>
      <c r="O199" s="36" t="e">
        <f ca="1">ROUND(IF((B199-A199+1)&gt;2,IF(C199=75,AVERAGE(INDIRECT("krzywa!B"&amp;MATCH(K199-6,krzywa!A:A,0)&amp;":B"&amp;MATCH(K199-2,krzywa!A:A,0))),AVERAGE(INDIRECT("krzywa!B"&amp;MATCH(A199-$A$2+BM199,krzywa!A:A,0)&amp;":B"&amp;MATCH(B199-$A$2-AU199,krzywa!A:A,0)))),INDIRECT("krzywa!B"&amp;MATCH(K199,krzywa!A:A,0))),4)</f>
        <v>#N/A</v>
      </c>
      <c r="P199">
        <f t="shared" si="44"/>
        <v>0</v>
      </c>
      <c r="Q199" s="49">
        <f ca="1">-C199*ABS(D199-F199)*H199*I199*'Kalkulator Depozytów'!$F$14+'kompensacja międzyproduktowa'!X199</f>
        <v>0</v>
      </c>
    </row>
    <row r="200" spans="3:17">
      <c r="C200">
        <f t="shared" si="42"/>
        <v>0</v>
      </c>
      <c r="D200" s="21">
        <f>'Kalkulator Depozytów'!M205</f>
        <v>0</v>
      </c>
      <c r="E200" s="21">
        <f>'Kalkulator Depozytów'!N205</f>
        <v>0</v>
      </c>
      <c r="F200" s="21">
        <f>'Kalkulator Depozytów'!O205</f>
        <v>0</v>
      </c>
      <c r="G200" s="21">
        <f>'Kalkulator Depozytów'!P205</f>
        <v>0</v>
      </c>
      <c r="H200" s="21">
        <f>'Kalkulator Depozytów'!Q205</f>
        <v>0</v>
      </c>
      <c r="I200" s="37">
        <f ca="1">ROUND(IF(OR(AND(K200&gt;0,L200="PEAK5"),AND(K200&gt;0,L200="BASE5")),O200,IF(K200&gt;0,IF(OR(L200="BASE"),AVERAGE(INDIRECT("krzywa!C"&amp;MATCH(A200-$A$2,krzywa!A:A,0)&amp;":C"&amp;MATCH(B200-$A$2,krzywa!A:A,0),TRUE)),IF(OR(L200="OFFPEAK"),AVERAGE(INDIRECT("krzywa!D"&amp;MATCH(A200-$A$2,krzywa!A:A,0)&amp;":D"&amp;MATCH(B200-$A$2,krzywa!A:A,0))))))),4)</f>
        <v>0</v>
      </c>
      <c r="K200">
        <f t="shared" si="43"/>
        <v>0</v>
      </c>
      <c r="M200">
        <f>NETWORKDAYS(A200,B200,koszyki!$M$20:$M$874)</f>
        <v>0</v>
      </c>
      <c r="N200">
        <f>B200-A200+1- NETWORKDAYS(A200,B200,koszyki!$M$20:$M$874)</f>
        <v>1</v>
      </c>
      <c r="O200" s="36" t="e">
        <f ca="1">ROUND(IF((B200-A200+1)&gt;2,IF(C200=75,AVERAGE(INDIRECT("krzywa!B"&amp;MATCH(K200-6,krzywa!A:A,0)&amp;":B"&amp;MATCH(K200-2,krzywa!A:A,0))),AVERAGE(INDIRECT("krzywa!B"&amp;MATCH(A200-$A$2+BM200,krzywa!A:A,0)&amp;":B"&amp;MATCH(B200-$A$2-AU200,krzywa!A:A,0)))),INDIRECT("krzywa!B"&amp;MATCH(K200,krzywa!A:A,0))),4)</f>
        <v>#N/A</v>
      </c>
      <c r="P200">
        <f t="shared" si="44"/>
        <v>0</v>
      </c>
      <c r="Q200" s="49">
        <f ca="1">-C200*ABS(D200-F200)*H200*I200*'Kalkulator Depozytów'!$F$14+'kompensacja międzyproduktowa'!X200</f>
        <v>0</v>
      </c>
    </row>
    <row r="201" spans="3:17">
      <c r="C201">
        <f t="shared" ref="C201:C264" si="45">IF(L201="BASE",(B201-A201+1)*24+J201,IF(L201="OFFPEAK",M201*9+(N201)*24+J201,IF(L201="BASE5",M201*24+J201,IF(L201="PEAK7",(B201-A201+1)*15,M201*15))))</f>
        <v>0</v>
      </c>
      <c r="D201" s="21">
        <f>'Kalkulator Depozytów'!M206</f>
        <v>0</v>
      </c>
      <c r="E201" s="21">
        <f>'Kalkulator Depozytów'!N206</f>
        <v>0</v>
      </c>
      <c r="F201" s="21">
        <f>'Kalkulator Depozytów'!O206</f>
        <v>0</v>
      </c>
      <c r="G201" s="21">
        <f>'Kalkulator Depozytów'!P206</f>
        <v>0</v>
      </c>
      <c r="H201" s="21">
        <f>'Kalkulator Depozytów'!Q206</f>
        <v>0</v>
      </c>
      <c r="I201" s="37">
        <f ca="1">ROUND(IF(OR(AND(K201&gt;0,L201="PEAK5"),AND(K201&gt;0,L201="BASE5")),O201,IF(K201&gt;0,IF(OR(L201="BASE"),AVERAGE(INDIRECT("krzywa!C"&amp;MATCH(A201-$A$2,krzywa!A:A,0)&amp;":C"&amp;MATCH(B201-$A$2,krzywa!A:A,0),TRUE)),IF(OR(L201="OFFPEAK"),AVERAGE(INDIRECT("krzywa!D"&amp;MATCH(A201-$A$2,krzywa!A:A,0)&amp;":D"&amp;MATCH(B201-$A$2,krzywa!A:A,0))))))),4)</f>
        <v>0</v>
      </c>
      <c r="K201">
        <f t="shared" ref="K201:K264" si="46">B201-$A$2</f>
        <v>0</v>
      </c>
      <c r="M201">
        <f>NETWORKDAYS(A201,B201,koszyki!$M$20:$M$874)</f>
        <v>0</v>
      </c>
      <c r="N201">
        <f>B201-A201+1- NETWORKDAYS(A201,B201,koszyki!$M$20:$M$874)</f>
        <v>1</v>
      </c>
      <c r="O201" s="36" t="e">
        <f ca="1">ROUND(IF((B201-A201+1)&gt;2,IF(C201=75,AVERAGE(INDIRECT("krzywa!B"&amp;MATCH(K201-6,krzywa!A:A,0)&amp;":B"&amp;MATCH(K201-2,krzywa!A:A,0))),AVERAGE(INDIRECT("krzywa!B"&amp;MATCH(A201-$A$2+BM201,krzywa!A:A,0)&amp;":B"&amp;MATCH(B201-$A$2-AU201,krzywa!A:A,0)))),INDIRECT("krzywa!B"&amp;MATCH(K201,krzywa!A:A,0))),4)</f>
        <v>#N/A</v>
      </c>
      <c r="P201">
        <f t="shared" si="44"/>
        <v>0</v>
      </c>
      <c r="Q201" s="49">
        <f ca="1">-C201*ABS(D201-F201)*H201*I201*'Kalkulator Depozytów'!$F$14+'kompensacja międzyproduktowa'!X201</f>
        <v>0</v>
      </c>
    </row>
    <row r="202" spans="3:17">
      <c r="C202">
        <f t="shared" si="45"/>
        <v>0</v>
      </c>
      <c r="D202" s="21">
        <f>'Kalkulator Depozytów'!M207</f>
        <v>0</v>
      </c>
      <c r="E202" s="21">
        <f>'Kalkulator Depozytów'!N207</f>
        <v>0</v>
      </c>
      <c r="F202" s="21">
        <f>'Kalkulator Depozytów'!O207</f>
        <v>0</v>
      </c>
      <c r="G202" s="21">
        <f>'Kalkulator Depozytów'!P207</f>
        <v>0</v>
      </c>
      <c r="H202" s="21">
        <f>'Kalkulator Depozytów'!Q207</f>
        <v>0</v>
      </c>
      <c r="I202" s="37">
        <f ca="1">ROUND(IF(OR(AND(K202&gt;0,L202="PEAK5"),AND(K202&gt;0,L202="BASE5")),O202,IF(K202&gt;0,IF(OR(L202="BASE"),AVERAGE(INDIRECT("krzywa!C"&amp;MATCH(A202-$A$2,krzywa!A:A,0)&amp;":C"&amp;MATCH(B202-$A$2,krzywa!A:A,0),TRUE)),IF(OR(L202="OFFPEAK"),AVERAGE(INDIRECT("krzywa!D"&amp;MATCH(A202-$A$2,krzywa!A:A,0)&amp;":D"&amp;MATCH(B202-$A$2,krzywa!A:A,0))))))),4)</f>
        <v>0</v>
      </c>
      <c r="K202">
        <f t="shared" si="46"/>
        <v>0</v>
      </c>
      <c r="M202">
        <f>NETWORKDAYS(A202,B202,koszyki!$M$20:$M$874)</f>
        <v>0</v>
      </c>
      <c r="N202">
        <f>B202-A202+1- NETWORKDAYS(A202,B202,koszyki!$M$20:$M$874)</f>
        <v>1</v>
      </c>
      <c r="O202" s="36" t="e">
        <f ca="1">ROUND(IF((B202-A202+1)&gt;2,IF(C202=75,AVERAGE(INDIRECT("krzywa!B"&amp;MATCH(K202-6,krzywa!A:A,0)&amp;":B"&amp;MATCH(K202-2,krzywa!A:A,0))),AVERAGE(INDIRECT("krzywa!B"&amp;MATCH(A202-$A$2+BM202,krzywa!A:A,0)&amp;":B"&amp;MATCH(B202-$A$2-AU202,krzywa!A:A,0)))),INDIRECT("krzywa!B"&amp;MATCH(K202,krzywa!A:A,0))),4)</f>
        <v>#N/A</v>
      </c>
      <c r="P202">
        <f t="shared" si="44"/>
        <v>0</v>
      </c>
      <c r="Q202" s="49">
        <f ca="1">-C202*ABS(D202-F202)*H202*I202*'Kalkulator Depozytów'!$F$14+'kompensacja międzyproduktowa'!X202</f>
        <v>0</v>
      </c>
    </row>
    <row r="203" spans="3:17">
      <c r="C203">
        <f t="shared" si="45"/>
        <v>0</v>
      </c>
      <c r="D203" s="21">
        <f>'Kalkulator Depozytów'!M208</f>
        <v>0</v>
      </c>
      <c r="E203" s="21">
        <f>'Kalkulator Depozytów'!N208</f>
        <v>0</v>
      </c>
      <c r="F203" s="21">
        <f>'Kalkulator Depozytów'!O208</f>
        <v>0</v>
      </c>
      <c r="G203" s="21">
        <f>'Kalkulator Depozytów'!P208</f>
        <v>0</v>
      </c>
      <c r="H203" s="21">
        <f>'Kalkulator Depozytów'!Q208</f>
        <v>0</v>
      </c>
      <c r="I203" s="37">
        <f ca="1">ROUND(IF(OR(AND(K203&gt;0,L203="PEAK5"),AND(K203&gt;0,L203="BASE5")),O203,IF(K203&gt;0,IF(OR(L203="BASE"),AVERAGE(INDIRECT("krzywa!C"&amp;MATCH(A203-$A$2,krzywa!A:A,0)&amp;":C"&amp;MATCH(B203-$A$2,krzywa!A:A,0),TRUE)),IF(OR(L203="OFFPEAK"),AVERAGE(INDIRECT("krzywa!D"&amp;MATCH(A203-$A$2,krzywa!A:A,0)&amp;":D"&amp;MATCH(B203-$A$2,krzywa!A:A,0))))))),4)</f>
        <v>0</v>
      </c>
      <c r="K203">
        <f t="shared" si="46"/>
        <v>0</v>
      </c>
      <c r="M203">
        <f>NETWORKDAYS(A203,B203,koszyki!$M$20:$M$874)</f>
        <v>0</v>
      </c>
      <c r="N203">
        <f>B203-A203+1- NETWORKDAYS(A203,B203,koszyki!$M$20:$M$874)</f>
        <v>1</v>
      </c>
      <c r="O203" s="36" t="e">
        <f ca="1">ROUND(IF((B203-A203+1)&gt;2,IF(C203=75,AVERAGE(INDIRECT("krzywa!B"&amp;MATCH(K203-6,krzywa!A:A,0)&amp;":B"&amp;MATCH(K203-2,krzywa!A:A,0))),AVERAGE(INDIRECT("krzywa!B"&amp;MATCH(A203-$A$2+BM203,krzywa!A:A,0)&amp;":B"&amp;MATCH(B203-$A$2-AU203,krzywa!A:A,0)))),INDIRECT("krzywa!B"&amp;MATCH(K203,krzywa!A:A,0))),4)</f>
        <v>#N/A</v>
      </c>
      <c r="P203">
        <f t="shared" si="44"/>
        <v>0</v>
      </c>
      <c r="Q203" s="49">
        <f ca="1">-C203*ABS(D203-F203)*H203*I203*'Kalkulator Depozytów'!$F$14+'kompensacja międzyproduktowa'!X203</f>
        <v>0</v>
      </c>
    </row>
    <row r="204" spans="3:17">
      <c r="C204">
        <f t="shared" si="45"/>
        <v>0</v>
      </c>
      <c r="D204" s="21">
        <f>'Kalkulator Depozytów'!M209</f>
        <v>0</v>
      </c>
      <c r="E204" s="21">
        <f>'Kalkulator Depozytów'!N209</f>
        <v>0</v>
      </c>
      <c r="F204" s="21">
        <f>'Kalkulator Depozytów'!O209</f>
        <v>0</v>
      </c>
      <c r="G204" s="21">
        <f>'Kalkulator Depozytów'!P209</f>
        <v>0</v>
      </c>
      <c r="H204" s="21">
        <f>'Kalkulator Depozytów'!Q209</f>
        <v>0</v>
      </c>
      <c r="I204" s="37">
        <f ca="1">ROUND(IF(OR(AND(K204&gt;0,L204="PEAK5"),AND(K204&gt;0,L204="BASE5")),O204,IF(K204&gt;0,IF(OR(L204="BASE"),AVERAGE(INDIRECT("krzywa!C"&amp;MATCH(A204-$A$2,krzywa!A:A,0)&amp;":C"&amp;MATCH(B204-$A$2,krzywa!A:A,0),TRUE)),IF(OR(L204="OFFPEAK"),AVERAGE(INDIRECT("krzywa!D"&amp;MATCH(A204-$A$2,krzywa!A:A,0)&amp;":D"&amp;MATCH(B204-$A$2,krzywa!A:A,0))))))),4)</f>
        <v>0</v>
      </c>
      <c r="K204">
        <f t="shared" si="46"/>
        <v>0</v>
      </c>
      <c r="M204">
        <f>NETWORKDAYS(A204,B204,koszyki!$M$20:$M$874)</f>
        <v>0</v>
      </c>
      <c r="N204">
        <f>B204-A204+1- NETWORKDAYS(A204,B204,koszyki!$M$20:$M$874)</f>
        <v>1</v>
      </c>
      <c r="O204" s="36" t="e">
        <f ca="1">ROUND(IF((B204-A204+1)&gt;2,IF(C204=75,AVERAGE(INDIRECT("krzywa!B"&amp;MATCH(K204-6,krzywa!A:A,0)&amp;":B"&amp;MATCH(K204-2,krzywa!A:A,0))),AVERAGE(INDIRECT("krzywa!B"&amp;MATCH(A204-$A$2+BM204,krzywa!A:A,0)&amp;":B"&amp;MATCH(B204-$A$2-AU204,krzywa!A:A,0)))),INDIRECT("krzywa!B"&amp;MATCH(K204,krzywa!A:A,0))),4)</f>
        <v>#N/A</v>
      </c>
      <c r="P204">
        <f t="shared" si="44"/>
        <v>0</v>
      </c>
      <c r="Q204" s="49">
        <f ca="1">-C204*ABS(D204-F204)*H204*I204*'Kalkulator Depozytów'!$F$14+'kompensacja międzyproduktowa'!X204</f>
        <v>0</v>
      </c>
    </row>
    <row r="205" spans="3:17">
      <c r="C205">
        <f t="shared" si="45"/>
        <v>0</v>
      </c>
      <c r="D205" s="21">
        <f>'Kalkulator Depozytów'!M210</f>
        <v>0</v>
      </c>
      <c r="E205" s="21">
        <f>'Kalkulator Depozytów'!N210</f>
        <v>0</v>
      </c>
      <c r="F205" s="21">
        <f>'Kalkulator Depozytów'!O210</f>
        <v>0</v>
      </c>
      <c r="G205" s="21">
        <f>'Kalkulator Depozytów'!P210</f>
        <v>0</v>
      </c>
      <c r="H205" s="21">
        <f>'Kalkulator Depozytów'!Q210</f>
        <v>0</v>
      </c>
      <c r="I205" s="37">
        <f ca="1">ROUND(IF(OR(AND(K205&gt;0,L205="PEAK5"),AND(K205&gt;0,L205="BASE5")),O205,IF(K205&gt;0,IF(OR(L205="BASE"),AVERAGE(INDIRECT("krzywa!C"&amp;MATCH(A205-$A$2,krzywa!A:A,0)&amp;":C"&amp;MATCH(B205-$A$2,krzywa!A:A,0),TRUE)),IF(OR(L205="OFFPEAK"),AVERAGE(INDIRECT("krzywa!D"&amp;MATCH(A205-$A$2,krzywa!A:A,0)&amp;":D"&amp;MATCH(B205-$A$2,krzywa!A:A,0))))))),4)</f>
        <v>0</v>
      </c>
      <c r="K205">
        <f t="shared" si="46"/>
        <v>0</v>
      </c>
      <c r="M205">
        <f>NETWORKDAYS(A205,B205,koszyki!$M$20:$M$874)</f>
        <v>0</v>
      </c>
      <c r="N205">
        <f>B205-A205+1- NETWORKDAYS(A205,B205,koszyki!$M$20:$M$874)</f>
        <v>1</v>
      </c>
      <c r="O205" s="36" t="e">
        <f ca="1">ROUND(IF((B205-A205+1)&gt;2,IF(C205=75,AVERAGE(INDIRECT("krzywa!B"&amp;MATCH(K205-6,krzywa!A:A,0)&amp;":B"&amp;MATCH(K205-2,krzywa!A:A,0))),AVERAGE(INDIRECT("krzywa!B"&amp;MATCH(A205-$A$2+BM205,krzywa!A:A,0)&amp;":B"&amp;MATCH(B205-$A$2-AU205,krzywa!A:A,0)))),INDIRECT("krzywa!B"&amp;MATCH(K205,krzywa!A:A,0))),4)</f>
        <v>#N/A</v>
      </c>
      <c r="P205">
        <f t="shared" si="44"/>
        <v>0</v>
      </c>
      <c r="Q205" s="49">
        <f ca="1">-C205*ABS(D205-F205)*H205*I205*'Kalkulator Depozytów'!$F$14+'kompensacja międzyproduktowa'!X205</f>
        <v>0</v>
      </c>
    </row>
    <row r="206" spans="3:17">
      <c r="C206">
        <f t="shared" si="45"/>
        <v>0</v>
      </c>
      <c r="D206" s="21">
        <f>'Kalkulator Depozytów'!M211</f>
        <v>0</v>
      </c>
      <c r="E206" s="21">
        <f>'Kalkulator Depozytów'!N211</f>
        <v>0</v>
      </c>
      <c r="F206" s="21">
        <f>'Kalkulator Depozytów'!O211</f>
        <v>0</v>
      </c>
      <c r="G206" s="21">
        <f>'Kalkulator Depozytów'!P211</f>
        <v>0</v>
      </c>
      <c r="H206" s="21">
        <f>'Kalkulator Depozytów'!Q211</f>
        <v>0</v>
      </c>
      <c r="I206" s="37">
        <f ca="1">ROUND(IF(OR(AND(K206&gt;0,L206="PEAK5"),AND(K206&gt;0,L206="BASE5")),O206,IF(K206&gt;0,IF(OR(L206="BASE"),AVERAGE(INDIRECT("krzywa!C"&amp;MATCH(A206-$A$2,krzywa!A:A,0)&amp;":C"&amp;MATCH(B206-$A$2,krzywa!A:A,0),TRUE)),IF(OR(L206="OFFPEAK"),AVERAGE(INDIRECT("krzywa!D"&amp;MATCH(A206-$A$2,krzywa!A:A,0)&amp;":D"&amp;MATCH(B206-$A$2,krzywa!A:A,0))))))),4)</f>
        <v>0</v>
      </c>
      <c r="K206">
        <f t="shared" si="46"/>
        <v>0</v>
      </c>
      <c r="M206">
        <f>NETWORKDAYS(A206,B206,koszyki!$M$20:$M$874)</f>
        <v>0</v>
      </c>
      <c r="N206">
        <f>B206-A206+1- NETWORKDAYS(A206,B206,koszyki!$M$20:$M$874)</f>
        <v>1</v>
      </c>
      <c r="O206" s="36" t="e">
        <f ca="1">ROUND(IF((B206-A206+1)&gt;2,IF(C206=75,AVERAGE(INDIRECT("krzywa!B"&amp;MATCH(K206-6,krzywa!A:A,0)&amp;":B"&amp;MATCH(K206-2,krzywa!A:A,0))),AVERAGE(INDIRECT("krzywa!B"&amp;MATCH(A206-$A$2+BM206,krzywa!A:A,0)&amp;":B"&amp;MATCH(B206-$A$2-AU206,krzywa!A:A,0)))),INDIRECT("krzywa!B"&amp;MATCH(K206,krzywa!A:A,0))),4)</f>
        <v>#N/A</v>
      </c>
      <c r="P206">
        <f t="shared" si="44"/>
        <v>0</v>
      </c>
      <c r="Q206" s="49">
        <f ca="1">-C206*ABS(D206-F206)*H206*I206*'Kalkulator Depozytów'!$F$14+'kompensacja międzyproduktowa'!X206</f>
        <v>0</v>
      </c>
    </row>
    <row r="207" spans="3:17">
      <c r="C207">
        <f t="shared" si="45"/>
        <v>0</v>
      </c>
      <c r="D207" s="21">
        <f>'Kalkulator Depozytów'!M212</f>
        <v>0</v>
      </c>
      <c r="E207" s="21">
        <f>'Kalkulator Depozytów'!N212</f>
        <v>0</v>
      </c>
      <c r="F207" s="21">
        <f>'Kalkulator Depozytów'!O212</f>
        <v>0</v>
      </c>
      <c r="G207" s="21">
        <f>'Kalkulator Depozytów'!P212</f>
        <v>0</v>
      </c>
      <c r="H207" s="21">
        <f>'Kalkulator Depozytów'!Q212</f>
        <v>0</v>
      </c>
      <c r="I207" s="37">
        <f ca="1">ROUND(IF(OR(AND(K207&gt;0,L207="PEAK5"),AND(K207&gt;0,L207="BASE5")),O207,IF(K207&gt;0,IF(OR(L207="BASE"),AVERAGE(INDIRECT("krzywa!C"&amp;MATCH(A207-$A$2,krzywa!A:A,0)&amp;":C"&amp;MATCH(B207-$A$2,krzywa!A:A,0),TRUE)),IF(OR(L207="OFFPEAK"),AVERAGE(INDIRECT("krzywa!D"&amp;MATCH(A207-$A$2,krzywa!A:A,0)&amp;":D"&amp;MATCH(B207-$A$2,krzywa!A:A,0))))))),4)</f>
        <v>0</v>
      </c>
      <c r="K207">
        <f t="shared" si="46"/>
        <v>0</v>
      </c>
      <c r="M207">
        <f>NETWORKDAYS(A207,B207,koszyki!$M$20:$M$874)</f>
        <v>0</v>
      </c>
      <c r="N207">
        <f>B207-A207+1- NETWORKDAYS(A207,B207,koszyki!$M$20:$M$874)</f>
        <v>1</v>
      </c>
      <c r="O207" s="36" t="e">
        <f ca="1">ROUND(IF((B207-A207+1)&gt;2,IF(C207=75,AVERAGE(INDIRECT("krzywa!B"&amp;MATCH(K207-6,krzywa!A:A,0)&amp;":B"&amp;MATCH(K207-2,krzywa!A:A,0))),AVERAGE(INDIRECT("krzywa!B"&amp;MATCH(A207-$A$2+BM207,krzywa!A:A,0)&amp;":B"&amp;MATCH(B207-$A$2-AU207,krzywa!A:A,0)))),INDIRECT("krzywa!B"&amp;MATCH(K207,krzywa!A:A,0))),4)</f>
        <v>#N/A</v>
      </c>
      <c r="P207">
        <f t="shared" si="44"/>
        <v>0</v>
      </c>
      <c r="Q207" s="49">
        <f ca="1">-C207*ABS(D207-F207)*H207*I207*'Kalkulator Depozytów'!$F$14+'kompensacja międzyproduktowa'!X207</f>
        <v>0</v>
      </c>
    </row>
    <row r="208" spans="3:17">
      <c r="C208">
        <f t="shared" si="45"/>
        <v>0</v>
      </c>
      <c r="D208" s="21">
        <f>'Kalkulator Depozytów'!M213</f>
        <v>0</v>
      </c>
      <c r="E208" s="21">
        <f>'Kalkulator Depozytów'!N213</f>
        <v>0</v>
      </c>
      <c r="F208" s="21">
        <f>'Kalkulator Depozytów'!O213</f>
        <v>0</v>
      </c>
      <c r="G208" s="21">
        <f>'Kalkulator Depozytów'!P213</f>
        <v>0</v>
      </c>
      <c r="H208" s="21">
        <f>'Kalkulator Depozytów'!Q213</f>
        <v>0</v>
      </c>
      <c r="I208" s="37">
        <f ca="1">ROUND(IF(OR(AND(K208&gt;0,L208="PEAK5"),AND(K208&gt;0,L208="BASE5")),O208,IF(K208&gt;0,IF(OR(L208="BASE"),AVERAGE(INDIRECT("krzywa!C"&amp;MATCH(A208-$A$2,krzywa!A:A,0)&amp;":C"&amp;MATCH(B208-$A$2,krzywa!A:A,0),TRUE)),IF(OR(L208="OFFPEAK"),AVERAGE(INDIRECT("krzywa!D"&amp;MATCH(A208-$A$2,krzywa!A:A,0)&amp;":D"&amp;MATCH(B208-$A$2,krzywa!A:A,0))))))),4)</f>
        <v>0</v>
      </c>
      <c r="K208">
        <f t="shared" si="46"/>
        <v>0</v>
      </c>
      <c r="M208">
        <f>NETWORKDAYS(A208,B208,koszyki!$M$20:$M$874)</f>
        <v>0</v>
      </c>
      <c r="N208">
        <f>B208-A208+1- NETWORKDAYS(A208,B208,koszyki!$M$20:$M$874)</f>
        <v>1</v>
      </c>
      <c r="O208" s="36" t="e">
        <f ca="1">ROUND(IF((B208-A208+1)&gt;2,IF(C208=75,AVERAGE(INDIRECT("krzywa!B"&amp;MATCH(K208-6,krzywa!A:A,0)&amp;":B"&amp;MATCH(K208-2,krzywa!A:A,0))),AVERAGE(INDIRECT("krzywa!B"&amp;MATCH(A208-$A$2+BM208,krzywa!A:A,0)&amp;":B"&amp;MATCH(B208-$A$2-AU208,krzywa!A:A,0)))),INDIRECT("krzywa!B"&amp;MATCH(K208,krzywa!A:A,0))),4)</f>
        <v>#N/A</v>
      </c>
      <c r="P208">
        <f t="shared" si="44"/>
        <v>0</v>
      </c>
      <c r="Q208" s="49">
        <f ca="1">-C208*ABS(D208-F208)*H208*I208*'Kalkulator Depozytów'!$F$14+'kompensacja międzyproduktowa'!X208</f>
        <v>0</v>
      </c>
    </row>
    <row r="209" spans="3:17">
      <c r="C209">
        <f t="shared" si="45"/>
        <v>0</v>
      </c>
      <c r="D209" s="21">
        <f>'Kalkulator Depozytów'!M214</f>
        <v>0</v>
      </c>
      <c r="E209" s="21">
        <f>'Kalkulator Depozytów'!N214</f>
        <v>0</v>
      </c>
      <c r="F209" s="21">
        <f>'Kalkulator Depozytów'!O214</f>
        <v>0</v>
      </c>
      <c r="G209" s="21">
        <f>'Kalkulator Depozytów'!P214</f>
        <v>0</v>
      </c>
      <c r="H209" s="21">
        <f>'Kalkulator Depozytów'!Q214</f>
        <v>0</v>
      </c>
      <c r="I209" s="37">
        <f ca="1">ROUND(IF(OR(AND(K209&gt;0,L209="PEAK5"),AND(K209&gt;0,L209="BASE5")),O209,IF(K209&gt;0,IF(OR(L209="BASE"),AVERAGE(INDIRECT("krzywa!C"&amp;MATCH(A209-$A$2,krzywa!A:A,0)&amp;":C"&amp;MATCH(B209-$A$2,krzywa!A:A,0),TRUE)),IF(OR(L209="OFFPEAK"),AVERAGE(INDIRECT("krzywa!D"&amp;MATCH(A209-$A$2,krzywa!A:A,0)&amp;":D"&amp;MATCH(B209-$A$2,krzywa!A:A,0))))))),4)</f>
        <v>0</v>
      </c>
      <c r="K209">
        <f t="shared" si="46"/>
        <v>0</v>
      </c>
      <c r="M209">
        <f>NETWORKDAYS(A209,B209,koszyki!$M$20:$M$874)</f>
        <v>0</v>
      </c>
      <c r="N209">
        <f>B209-A209+1- NETWORKDAYS(A209,B209,koszyki!$M$20:$M$874)</f>
        <v>1</v>
      </c>
      <c r="O209" s="36" t="e">
        <f ca="1">ROUND(IF((B209-A209+1)&gt;2,IF(C209=75,AVERAGE(INDIRECT("krzywa!B"&amp;MATCH(K209-6,krzywa!A:A,0)&amp;":B"&amp;MATCH(K209-2,krzywa!A:A,0))),AVERAGE(INDIRECT("krzywa!B"&amp;MATCH(A209-$A$2+BM209,krzywa!A:A,0)&amp;":B"&amp;MATCH(B209-$A$2-AU209,krzywa!A:A,0)))),INDIRECT("krzywa!B"&amp;MATCH(K209,krzywa!A:A,0))),4)</f>
        <v>#N/A</v>
      </c>
      <c r="P209">
        <f t="shared" si="44"/>
        <v>0</v>
      </c>
      <c r="Q209" s="49">
        <f ca="1">-C209*ABS(D209-F209)*H209*I209*'Kalkulator Depozytów'!$F$14+'kompensacja międzyproduktowa'!X209</f>
        <v>0</v>
      </c>
    </row>
    <row r="210" spans="3:17">
      <c r="C210">
        <f t="shared" si="45"/>
        <v>0</v>
      </c>
      <c r="D210" s="21">
        <f>'Kalkulator Depozytów'!M215</f>
        <v>0</v>
      </c>
      <c r="E210" s="21">
        <f>'Kalkulator Depozytów'!N215</f>
        <v>0</v>
      </c>
      <c r="F210" s="21">
        <f>'Kalkulator Depozytów'!O215</f>
        <v>0</v>
      </c>
      <c r="G210" s="21">
        <f>'Kalkulator Depozytów'!P215</f>
        <v>0</v>
      </c>
      <c r="H210" s="21">
        <f>'Kalkulator Depozytów'!Q215</f>
        <v>0</v>
      </c>
      <c r="I210" s="37">
        <f ca="1">ROUND(IF(OR(AND(K210&gt;0,L210="PEAK5"),AND(K210&gt;0,L210="BASE5")),O210,IF(K210&gt;0,IF(OR(L210="BASE"),AVERAGE(INDIRECT("krzywa!C"&amp;MATCH(A210-$A$2,krzywa!A:A,0)&amp;":C"&amp;MATCH(B210-$A$2,krzywa!A:A,0),TRUE)),IF(OR(L210="OFFPEAK"),AVERAGE(INDIRECT("krzywa!D"&amp;MATCH(A210-$A$2,krzywa!A:A,0)&amp;":D"&amp;MATCH(B210-$A$2,krzywa!A:A,0))))))),4)</f>
        <v>0</v>
      </c>
      <c r="K210">
        <f t="shared" si="46"/>
        <v>0</v>
      </c>
      <c r="M210">
        <f>NETWORKDAYS(A210,B210,koszyki!$M$20:$M$874)</f>
        <v>0</v>
      </c>
      <c r="N210">
        <f>B210-A210+1- NETWORKDAYS(A210,B210,koszyki!$M$20:$M$874)</f>
        <v>1</v>
      </c>
      <c r="O210" s="36" t="e">
        <f ca="1">ROUND(IF((B210-A210+1)&gt;2,IF(C210=75,AVERAGE(INDIRECT("krzywa!B"&amp;MATCH(K210-6,krzywa!A:A,0)&amp;":B"&amp;MATCH(K210-2,krzywa!A:A,0))),AVERAGE(INDIRECT("krzywa!B"&amp;MATCH(A210-$A$2+BM210,krzywa!A:A,0)&amp;":B"&amp;MATCH(B210-$A$2-AU210,krzywa!A:A,0)))),INDIRECT("krzywa!B"&amp;MATCH(K210,krzywa!A:A,0))),4)</f>
        <v>#N/A</v>
      </c>
      <c r="P210">
        <f t="shared" si="44"/>
        <v>0</v>
      </c>
      <c r="Q210" s="49">
        <f ca="1">-C210*ABS(D210-F210)*H210*I210*'Kalkulator Depozytów'!$F$14+'kompensacja międzyproduktowa'!X210</f>
        <v>0</v>
      </c>
    </row>
    <row r="211" spans="3:17">
      <c r="C211">
        <f t="shared" si="45"/>
        <v>0</v>
      </c>
      <c r="D211" s="21">
        <f>'Kalkulator Depozytów'!M216</f>
        <v>0</v>
      </c>
      <c r="E211" s="21">
        <f>'Kalkulator Depozytów'!N216</f>
        <v>0</v>
      </c>
      <c r="F211" s="21">
        <f>'Kalkulator Depozytów'!O216</f>
        <v>0</v>
      </c>
      <c r="G211" s="21">
        <f>'Kalkulator Depozytów'!P216</f>
        <v>0</v>
      </c>
      <c r="H211" s="21">
        <f>'Kalkulator Depozytów'!Q216</f>
        <v>0</v>
      </c>
      <c r="I211" s="37">
        <f ca="1">ROUND(IF(OR(AND(K211&gt;0,L211="PEAK5"),AND(K211&gt;0,L211="BASE5")),O211,IF(K211&gt;0,IF(OR(L211="BASE"),AVERAGE(INDIRECT("krzywa!C"&amp;MATCH(A211-$A$2,krzywa!A:A,0)&amp;":C"&amp;MATCH(B211-$A$2,krzywa!A:A,0),TRUE)),IF(OR(L211="OFFPEAK"),AVERAGE(INDIRECT("krzywa!D"&amp;MATCH(A211-$A$2,krzywa!A:A,0)&amp;":D"&amp;MATCH(B211-$A$2,krzywa!A:A,0))))))),4)</f>
        <v>0</v>
      </c>
      <c r="K211">
        <f t="shared" si="46"/>
        <v>0</v>
      </c>
      <c r="M211">
        <f>NETWORKDAYS(A211,B211,koszyki!$M$20:$M$874)</f>
        <v>0</v>
      </c>
      <c r="N211">
        <f>B211-A211+1- NETWORKDAYS(A211,B211,koszyki!$M$20:$M$874)</f>
        <v>1</v>
      </c>
      <c r="O211" s="36" t="e">
        <f ca="1">ROUND(IF((B211-A211+1)&gt;2,IF(C211=75,AVERAGE(INDIRECT("krzywa!B"&amp;MATCH(K211-6,krzywa!A:A,0)&amp;":B"&amp;MATCH(K211-2,krzywa!A:A,0))),AVERAGE(INDIRECT("krzywa!B"&amp;MATCH(A211-$A$2+BM211,krzywa!A:A,0)&amp;":B"&amp;MATCH(B211-$A$2-AU211,krzywa!A:A,0)))),INDIRECT("krzywa!B"&amp;MATCH(K211,krzywa!A:A,0))),4)</f>
        <v>#N/A</v>
      </c>
      <c r="P211">
        <f t="shared" si="44"/>
        <v>0</v>
      </c>
      <c r="Q211" s="49">
        <f ca="1">-C211*ABS(D211-F211)*H211*I211*'Kalkulator Depozytów'!$F$14+'kompensacja międzyproduktowa'!X211</f>
        <v>0</v>
      </c>
    </row>
    <row r="212" spans="3:17">
      <c r="C212">
        <f t="shared" si="45"/>
        <v>0</v>
      </c>
      <c r="D212" s="21">
        <f>'Kalkulator Depozytów'!M217</f>
        <v>0</v>
      </c>
      <c r="E212" s="21">
        <f>'Kalkulator Depozytów'!N217</f>
        <v>0</v>
      </c>
      <c r="F212" s="21">
        <f>'Kalkulator Depozytów'!O217</f>
        <v>0</v>
      </c>
      <c r="G212" s="21">
        <f>'Kalkulator Depozytów'!P217</f>
        <v>0</v>
      </c>
      <c r="H212" s="21">
        <f>'Kalkulator Depozytów'!Q217</f>
        <v>0</v>
      </c>
      <c r="I212" s="37">
        <f ca="1">ROUND(IF(OR(AND(K212&gt;0,L212="PEAK5"),AND(K212&gt;0,L212="BASE5")),O212,IF(K212&gt;0,IF(OR(L212="BASE"),AVERAGE(INDIRECT("krzywa!C"&amp;MATCH(A212-$A$2,krzywa!A:A,0)&amp;":C"&amp;MATCH(B212-$A$2,krzywa!A:A,0),TRUE)),IF(OR(L212="OFFPEAK"),AVERAGE(INDIRECT("krzywa!D"&amp;MATCH(A212-$A$2,krzywa!A:A,0)&amp;":D"&amp;MATCH(B212-$A$2,krzywa!A:A,0))))))),4)</f>
        <v>0</v>
      </c>
      <c r="K212">
        <f t="shared" si="46"/>
        <v>0</v>
      </c>
      <c r="M212">
        <f>NETWORKDAYS(A212,B212,koszyki!$M$20:$M$874)</f>
        <v>0</v>
      </c>
      <c r="N212">
        <f>B212-A212+1- NETWORKDAYS(A212,B212,koszyki!$M$20:$M$874)</f>
        <v>1</v>
      </c>
      <c r="O212" s="36" t="e">
        <f ca="1">ROUND(IF((B212-A212+1)&gt;2,IF(C212=75,AVERAGE(INDIRECT("krzywa!B"&amp;MATCH(K212-6,krzywa!A:A,0)&amp;":B"&amp;MATCH(K212-2,krzywa!A:A,0))),AVERAGE(INDIRECT("krzywa!B"&amp;MATCH(A212-$A$2+BM212,krzywa!A:A,0)&amp;":B"&amp;MATCH(B212-$A$2-AU212,krzywa!A:A,0)))),INDIRECT("krzywa!B"&amp;MATCH(K212,krzywa!A:A,0))),4)</f>
        <v>#N/A</v>
      </c>
      <c r="P212">
        <f t="shared" si="44"/>
        <v>0</v>
      </c>
      <c r="Q212" s="49">
        <f ca="1">-C212*ABS(D212-F212)*H212*I212*'Kalkulator Depozytów'!$F$14+'kompensacja międzyproduktowa'!X212</f>
        <v>0</v>
      </c>
    </row>
    <row r="213" spans="3:17">
      <c r="C213">
        <f t="shared" si="45"/>
        <v>0</v>
      </c>
      <c r="D213" s="21">
        <f>'Kalkulator Depozytów'!M218</f>
        <v>0</v>
      </c>
      <c r="E213" s="21">
        <f>'Kalkulator Depozytów'!N218</f>
        <v>0</v>
      </c>
      <c r="F213" s="21">
        <f>'Kalkulator Depozytów'!O218</f>
        <v>0</v>
      </c>
      <c r="G213" s="21">
        <f>'Kalkulator Depozytów'!P218</f>
        <v>0</v>
      </c>
      <c r="H213" s="21">
        <f>'Kalkulator Depozytów'!Q218</f>
        <v>0</v>
      </c>
      <c r="I213" s="37">
        <f ca="1">ROUND(IF(OR(AND(K213&gt;0,L213="PEAK5"),AND(K213&gt;0,L213="BASE5")),O213,IF(K213&gt;0,IF(OR(L213="BASE"),AVERAGE(INDIRECT("krzywa!C"&amp;MATCH(A213-$A$2,krzywa!A:A,0)&amp;":C"&amp;MATCH(B213-$A$2,krzywa!A:A,0),TRUE)),IF(OR(L213="OFFPEAK"),AVERAGE(INDIRECT("krzywa!D"&amp;MATCH(A213-$A$2,krzywa!A:A,0)&amp;":D"&amp;MATCH(B213-$A$2,krzywa!A:A,0))))))),4)</f>
        <v>0</v>
      </c>
      <c r="K213">
        <f t="shared" si="46"/>
        <v>0</v>
      </c>
      <c r="M213">
        <f>NETWORKDAYS(A213,B213,koszyki!$M$20:$M$874)</f>
        <v>0</v>
      </c>
      <c r="N213">
        <f>B213-A213+1- NETWORKDAYS(A213,B213,koszyki!$M$20:$M$874)</f>
        <v>1</v>
      </c>
      <c r="O213" s="36" t="e">
        <f ca="1">ROUND(IF((B213-A213+1)&gt;2,IF(C213=75,AVERAGE(INDIRECT("krzywa!B"&amp;MATCH(K213-6,krzywa!A:A,0)&amp;":B"&amp;MATCH(K213-2,krzywa!A:A,0))),AVERAGE(INDIRECT("krzywa!B"&amp;MATCH(A213-$A$2+BM213,krzywa!A:A,0)&amp;":B"&amp;MATCH(B213-$A$2-AU213,krzywa!A:A,0)))),INDIRECT("krzywa!B"&amp;MATCH(K213,krzywa!A:A,0))),4)</f>
        <v>#N/A</v>
      </c>
      <c r="P213">
        <f t="shared" si="44"/>
        <v>0</v>
      </c>
      <c r="Q213" s="49">
        <f ca="1">-C213*ABS(D213-F213)*H213*I213*'Kalkulator Depozytów'!$F$14+'kompensacja międzyproduktowa'!X213</f>
        <v>0</v>
      </c>
    </row>
    <row r="214" spans="3:17">
      <c r="C214">
        <f t="shared" si="45"/>
        <v>0</v>
      </c>
      <c r="D214" s="21">
        <f>'Kalkulator Depozytów'!M219</f>
        <v>0</v>
      </c>
      <c r="E214" s="21">
        <f>'Kalkulator Depozytów'!N219</f>
        <v>0</v>
      </c>
      <c r="F214" s="21">
        <f>'Kalkulator Depozytów'!O219</f>
        <v>0</v>
      </c>
      <c r="G214" s="21">
        <f>'Kalkulator Depozytów'!P219</f>
        <v>0</v>
      </c>
      <c r="H214" s="21">
        <f>'Kalkulator Depozytów'!Q219</f>
        <v>0</v>
      </c>
      <c r="I214" s="37">
        <f ca="1">ROUND(IF(OR(AND(K214&gt;0,L214="PEAK5"),AND(K214&gt;0,L214="BASE5")),O214,IF(K214&gt;0,IF(OR(L214="BASE"),AVERAGE(INDIRECT("krzywa!C"&amp;MATCH(A214-$A$2,krzywa!A:A,0)&amp;":C"&amp;MATCH(B214-$A$2,krzywa!A:A,0),TRUE)),IF(OR(L214="OFFPEAK"),AVERAGE(INDIRECT("krzywa!D"&amp;MATCH(A214-$A$2,krzywa!A:A,0)&amp;":D"&amp;MATCH(B214-$A$2,krzywa!A:A,0))))))),4)</f>
        <v>0</v>
      </c>
      <c r="K214">
        <f t="shared" si="46"/>
        <v>0</v>
      </c>
      <c r="M214">
        <f>NETWORKDAYS(A214,B214,koszyki!$M$20:$M$874)</f>
        <v>0</v>
      </c>
      <c r="N214">
        <f>B214-A214+1- NETWORKDAYS(A214,B214,koszyki!$M$20:$M$874)</f>
        <v>1</v>
      </c>
      <c r="O214" s="36" t="e">
        <f ca="1">ROUND(IF((B214-A214+1)&gt;2,IF(C214=75,AVERAGE(INDIRECT("krzywa!B"&amp;MATCH(K214-6,krzywa!A:A,0)&amp;":B"&amp;MATCH(K214-2,krzywa!A:A,0))),AVERAGE(INDIRECT("krzywa!B"&amp;MATCH(A214-$A$2+BM214,krzywa!A:A,0)&amp;":B"&amp;MATCH(B214-$A$2-AU214,krzywa!A:A,0)))),INDIRECT("krzywa!B"&amp;MATCH(K214,krzywa!A:A,0))),4)</f>
        <v>#N/A</v>
      </c>
      <c r="P214">
        <f t="shared" si="44"/>
        <v>0</v>
      </c>
      <c r="Q214" s="49">
        <f ca="1">-C214*ABS(D214-F214)*H214*I214*'Kalkulator Depozytów'!$F$14+'kompensacja międzyproduktowa'!X214</f>
        <v>0</v>
      </c>
    </row>
    <row r="215" spans="3:17">
      <c r="C215">
        <f t="shared" si="45"/>
        <v>0</v>
      </c>
      <c r="D215" s="21">
        <f>'Kalkulator Depozytów'!M220</f>
        <v>0</v>
      </c>
      <c r="E215" s="21">
        <f>'Kalkulator Depozytów'!N220</f>
        <v>0</v>
      </c>
      <c r="F215" s="21">
        <f>'Kalkulator Depozytów'!O220</f>
        <v>0</v>
      </c>
      <c r="G215" s="21">
        <f>'Kalkulator Depozytów'!P220</f>
        <v>0</v>
      </c>
      <c r="H215" s="21">
        <f>'Kalkulator Depozytów'!Q220</f>
        <v>0</v>
      </c>
      <c r="I215" s="37">
        <f ca="1">ROUND(IF(OR(AND(K215&gt;0,L215="PEAK5"),AND(K215&gt;0,L215="BASE5")),O215,IF(K215&gt;0,IF(OR(L215="BASE"),AVERAGE(INDIRECT("krzywa!C"&amp;MATCH(A215-$A$2,krzywa!A:A,0)&amp;":C"&amp;MATCH(B215-$A$2,krzywa!A:A,0),TRUE)),IF(OR(L215="OFFPEAK"),AVERAGE(INDIRECT("krzywa!D"&amp;MATCH(A215-$A$2,krzywa!A:A,0)&amp;":D"&amp;MATCH(B215-$A$2,krzywa!A:A,0))))))),4)</f>
        <v>0</v>
      </c>
      <c r="K215">
        <f t="shared" si="46"/>
        <v>0</v>
      </c>
      <c r="M215">
        <f>NETWORKDAYS(A215,B215,koszyki!$M$20:$M$874)</f>
        <v>0</v>
      </c>
      <c r="N215">
        <f>B215-A215+1- NETWORKDAYS(A215,B215,koszyki!$M$20:$M$874)</f>
        <v>1</v>
      </c>
      <c r="O215" s="36" t="e">
        <f ca="1">ROUND(IF((B215-A215+1)&gt;2,IF(C215=75,AVERAGE(INDIRECT("krzywa!B"&amp;MATCH(K215-6,krzywa!A:A,0)&amp;":B"&amp;MATCH(K215-2,krzywa!A:A,0))),AVERAGE(INDIRECT("krzywa!B"&amp;MATCH(A215-$A$2+BM215,krzywa!A:A,0)&amp;":B"&amp;MATCH(B215-$A$2-AU215,krzywa!A:A,0)))),INDIRECT("krzywa!B"&amp;MATCH(K215,krzywa!A:A,0))),4)</f>
        <v>#N/A</v>
      </c>
      <c r="P215">
        <f t="shared" ref="P215:P268" si="47">(C215*D215)*(H215-E215)-(C215*F215)*(H215-G215)</f>
        <v>0</v>
      </c>
      <c r="Q215" s="49">
        <f ca="1">-C215*ABS(D215-F215)*H215*I215*'Kalkulator Depozytów'!$F$14+'kompensacja międzyproduktowa'!X215</f>
        <v>0</v>
      </c>
    </row>
    <row r="216" spans="3:17">
      <c r="C216">
        <f t="shared" si="45"/>
        <v>0</v>
      </c>
      <c r="D216" s="21">
        <f>'Kalkulator Depozytów'!M221</f>
        <v>0</v>
      </c>
      <c r="E216" s="21">
        <f>'Kalkulator Depozytów'!N221</f>
        <v>0</v>
      </c>
      <c r="F216" s="21">
        <f>'Kalkulator Depozytów'!O221</f>
        <v>0</v>
      </c>
      <c r="G216" s="21">
        <f>'Kalkulator Depozytów'!P221</f>
        <v>0</v>
      </c>
      <c r="H216" s="21">
        <f>'Kalkulator Depozytów'!Q221</f>
        <v>0</v>
      </c>
      <c r="I216" s="37">
        <f ca="1">ROUND(IF(OR(AND(K216&gt;0,L216="PEAK5"),AND(K216&gt;0,L216="BASE5")),O216,IF(K216&gt;0,IF(OR(L216="BASE"),AVERAGE(INDIRECT("krzywa!C"&amp;MATCH(A216-$A$2,krzywa!A:A,0)&amp;":C"&amp;MATCH(B216-$A$2,krzywa!A:A,0),TRUE)),IF(OR(L216="OFFPEAK"),AVERAGE(INDIRECT("krzywa!D"&amp;MATCH(A216-$A$2,krzywa!A:A,0)&amp;":D"&amp;MATCH(B216-$A$2,krzywa!A:A,0))))))),4)</f>
        <v>0</v>
      </c>
      <c r="K216">
        <f t="shared" si="46"/>
        <v>0</v>
      </c>
      <c r="M216">
        <f>NETWORKDAYS(A216,B216,koszyki!$M$20:$M$874)</f>
        <v>0</v>
      </c>
      <c r="N216">
        <f>B216-A216+1- NETWORKDAYS(A216,B216,koszyki!$M$20:$M$874)</f>
        <v>1</v>
      </c>
      <c r="O216" s="36" t="e">
        <f ca="1">ROUND(IF((B216-A216+1)&gt;2,IF(C216=75,AVERAGE(INDIRECT("krzywa!B"&amp;MATCH(K216-6,krzywa!A:A,0)&amp;":B"&amp;MATCH(K216-2,krzywa!A:A,0))),AVERAGE(INDIRECT("krzywa!B"&amp;MATCH(A216-$A$2+BM216,krzywa!A:A,0)&amp;":B"&amp;MATCH(B216-$A$2-AU216,krzywa!A:A,0)))),INDIRECT("krzywa!B"&amp;MATCH(K216,krzywa!A:A,0))),4)</f>
        <v>#N/A</v>
      </c>
      <c r="P216">
        <f t="shared" si="47"/>
        <v>0</v>
      </c>
      <c r="Q216" s="49">
        <f ca="1">-C216*ABS(D216-F216)*H216*I216*'Kalkulator Depozytów'!$F$14+'kompensacja międzyproduktowa'!X216</f>
        <v>0</v>
      </c>
    </row>
    <row r="217" spans="3:17">
      <c r="C217">
        <f t="shared" si="45"/>
        <v>0</v>
      </c>
      <c r="D217" s="21">
        <f>'Kalkulator Depozytów'!M222</f>
        <v>0</v>
      </c>
      <c r="E217" s="21">
        <f>'Kalkulator Depozytów'!N222</f>
        <v>0</v>
      </c>
      <c r="F217" s="21">
        <f>'Kalkulator Depozytów'!O222</f>
        <v>0</v>
      </c>
      <c r="G217" s="21">
        <f>'Kalkulator Depozytów'!P222</f>
        <v>0</v>
      </c>
      <c r="H217" s="21">
        <f>'Kalkulator Depozytów'!Q222</f>
        <v>0</v>
      </c>
      <c r="I217" s="37">
        <f ca="1">ROUND(IF(OR(AND(K217&gt;0,L217="PEAK5"),AND(K217&gt;0,L217="BASE5")),O217,IF(K217&gt;0,IF(OR(L217="BASE"),AVERAGE(INDIRECT("krzywa!C"&amp;MATCH(A217-$A$2,krzywa!A:A,0)&amp;":C"&amp;MATCH(B217-$A$2,krzywa!A:A,0),TRUE)),IF(OR(L217="OFFPEAK"),AVERAGE(INDIRECT("krzywa!D"&amp;MATCH(A217-$A$2,krzywa!A:A,0)&amp;":D"&amp;MATCH(B217-$A$2,krzywa!A:A,0))))))),4)</f>
        <v>0</v>
      </c>
      <c r="K217">
        <f t="shared" si="46"/>
        <v>0</v>
      </c>
      <c r="M217">
        <f>NETWORKDAYS(A217,B217,koszyki!$M$20:$M$874)</f>
        <v>0</v>
      </c>
      <c r="N217">
        <f>B217-A217+1- NETWORKDAYS(A217,B217,koszyki!$M$20:$M$874)</f>
        <v>1</v>
      </c>
      <c r="O217" s="36" t="e">
        <f ca="1">ROUND(IF((B217-A217+1)&gt;2,IF(C217=75,AVERAGE(INDIRECT("krzywa!B"&amp;MATCH(K217-6,krzywa!A:A,0)&amp;":B"&amp;MATCH(K217-2,krzywa!A:A,0))),AVERAGE(INDIRECT("krzywa!B"&amp;MATCH(A217-$A$2+BM217,krzywa!A:A,0)&amp;":B"&amp;MATCH(B217-$A$2-AU217,krzywa!A:A,0)))),INDIRECT("krzywa!B"&amp;MATCH(K217,krzywa!A:A,0))),4)</f>
        <v>#N/A</v>
      </c>
      <c r="P217">
        <f t="shared" si="47"/>
        <v>0</v>
      </c>
      <c r="Q217" s="49">
        <f ca="1">-C217*ABS(D217-F217)*H217*I217*'Kalkulator Depozytów'!$F$14+'kompensacja międzyproduktowa'!X217</f>
        <v>0</v>
      </c>
    </row>
    <row r="218" spans="3:17">
      <c r="C218">
        <f t="shared" si="45"/>
        <v>0</v>
      </c>
      <c r="D218" s="21">
        <f>'Kalkulator Depozytów'!M223</f>
        <v>0</v>
      </c>
      <c r="E218" s="21">
        <f>'Kalkulator Depozytów'!N223</f>
        <v>0</v>
      </c>
      <c r="F218" s="21">
        <f>'Kalkulator Depozytów'!O223</f>
        <v>0</v>
      </c>
      <c r="G218" s="21">
        <f>'Kalkulator Depozytów'!P223</f>
        <v>0</v>
      </c>
      <c r="H218" s="21">
        <f>'Kalkulator Depozytów'!Q223</f>
        <v>0</v>
      </c>
      <c r="I218" s="37">
        <f ca="1">ROUND(IF(OR(AND(K218&gt;0,L218="PEAK5"),AND(K218&gt;0,L218="BASE5")),O218,IF(K218&gt;0,IF(OR(L218="BASE"),AVERAGE(INDIRECT("krzywa!C"&amp;MATCH(A218-$A$2,krzywa!A:A,0)&amp;":C"&amp;MATCH(B218-$A$2,krzywa!A:A,0),TRUE)),IF(OR(L218="OFFPEAK"),AVERAGE(INDIRECT("krzywa!D"&amp;MATCH(A218-$A$2,krzywa!A:A,0)&amp;":D"&amp;MATCH(B218-$A$2,krzywa!A:A,0))))))),4)</f>
        <v>0</v>
      </c>
      <c r="K218">
        <f t="shared" si="46"/>
        <v>0</v>
      </c>
      <c r="M218">
        <f>NETWORKDAYS(A218,B218,koszyki!$M$20:$M$874)</f>
        <v>0</v>
      </c>
      <c r="N218">
        <f>B218-A218+1- NETWORKDAYS(A218,B218,koszyki!$M$20:$M$874)</f>
        <v>1</v>
      </c>
      <c r="O218" s="36" t="e">
        <f ca="1">ROUND(IF((B218-A218+1)&gt;2,IF(C218=75,AVERAGE(INDIRECT("krzywa!B"&amp;MATCH(K218-6,krzywa!A:A,0)&amp;":B"&amp;MATCH(K218-2,krzywa!A:A,0))),AVERAGE(INDIRECT("krzywa!B"&amp;MATCH(A218-$A$2+BM218,krzywa!A:A,0)&amp;":B"&amp;MATCH(B218-$A$2-AU218,krzywa!A:A,0)))),INDIRECT("krzywa!B"&amp;MATCH(K218,krzywa!A:A,0))),4)</f>
        <v>#N/A</v>
      </c>
      <c r="P218">
        <f t="shared" si="47"/>
        <v>0</v>
      </c>
      <c r="Q218" s="49">
        <f ca="1">-C218*ABS(D218-F218)*H218*I218*'Kalkulator Depozytów'!$F$14+'kompensacja międzyproduktowa'!X218</f>
        <v>0</v>
      </c>
    </row>
    <row r="219" spans="3:17">
      <c r="C219">
        <f t="shared" si="45"/>
        <v>0</v>
      </c>
      <c r="D219" s="21">
        <f>'Kalkulator Depozytów'!M224</f>
        <v>0</v>
      </c>
      <c r="E219" s="21">
        <f>'Kalkulator Depozytów'!N224</f>
        <v>0</v>
      </c>
      <c r="F219" s="21">
        <f>'Kalkulator Depozytów'!O224</f>
        <v>0</v>
      </c>
      <c r="G219" s="21">
        <f>'Kalkulator Depozytów'!P224</f>
        <v>0</v>
      </c>
      <c r="H219" s="21">
        <f>'Kalkulator Depozytów'!Q224</f>
        <v>0</v>
      </c>
      <c r="I219" s="37">
        <f ca="1">ROUND(IF(OR(AND(K219&gt;0,L219="PEAK5"),AND(K219&gt;0,L219="BASE5")),O219,IF(K219&gt;0,IF(OR(L219="BASE"),AVERAGE(INDIRECT("krzywa!C"&amp;MATCH(A219-$A$2,krzywa!A:A,0)&amp;":C"&amp;MATCH(B219-$A$2,krzywa!A:A,0),TRUE)),IF(OR(L219="OFFPEAK"),AVERAGE(INDIRECT("krzywa!D"&amp;MATCH(A219-$A$2,krzywa!A:A,0)&amp;":D"&amp;MATCH(B219-$A$2,krzywa!A:A,0))))))),4)</f>
        <v>0</v>
      </c>
      <c r="K219">
        <f t="shared" si="46"/>
        <v>0</v>
      </c>
      <c r="M219">
        <f>NETWORKDAYS(A219,B219,koszyki!$M$20:$M$874)</f>
        <v>0</v>
      </c>
      <c r="N219">
        <f>B219-A219+1- NETWORKDAYS(A219,B219,koszyki!$M$20:$M$874)</f>
        <v>1</v>
      </c>
      <c r="O219" s="36" t="e">
        <f ca="1">ROUND(IF((B219-A219+1)&gt;2,IF(C219=75,AVERAGE(INDIRECT("krzywa!B"&amp;MATCH(K219-6,krzywa!A:A,0)&amp;":B"&amp;MATCH(K219-2,krzywa!A:A,0))),AVERAGE(INDIRECT("krzywa!B"&amp;MATCH(A219-$A$2+BM219,krzywa!A:A,0)&amp;":B"&amp;MATCH(B219-$A$2-AU219,krzywa!A:A,0)))),INDIRECT("krzywa!B"&amp;MATCH(K219,krzywa!A:A,0))),4)</f>
        <v>#N/A</v>
      </c>
      <c r="P219">
        <f t="shared" si="47"/>
        <v>0</v>
      </c>
      <c r="Q219" s="49">
        <f ca="1">-C219*ABS(D219-F219)*H219*I219*'Kalkulator Depozytów'!$F$14+'kompensacja międzyproduktowa'!X219</f>
        <v>0</v>
      </c>
    </row>
    <row r="220" spans="3:17">
      <c r="C220">
        <f t="shared" si="45"/>
        <v>0</v>
      </c>
      <c r="D220" s="21">
        <f>'Kalkulator Depozytów'!M225</f>
        <v>0</v>
      </c>
      <c r="E220" s="21">
        <f>'Kalkulator Depozytów'!N225</f>
        <v>0</v>
      </c>
      <c r="F220" s="21">
        <f>'Kalkulator Depozytów'!O225</f>
        <v>0</v>
      </c>
      <c r="G220" s="21">
        <f>'Kalkulator Depozytów'!P225</f>
        <v>0</v>
      </c>
      <c r="H220" s="21">
        <f>'Kalkulator Depozytów'!Q225</f>
        <v>0</v>
      </c>
      <c r="I220" s="37">
        <f ca="1">ROUND(IF(OR(AND(K220&gt;0,L220="PEAK5"),AND(K220&gt;0,L220="BASE5")),O220,IF(K220&gt;0,IF(OR(L220="BASE"),AVERAGE(INDIRECT("krzywa!C"&amp;MATCH(A220-$A$2,krzywa!A:A,0)&amp;":C"&amp;MATCH(B220-$A$2,krzywa!A:A,0),TRUE)),IF(OR(L220="OFFPEAK"),AVERAGE(INDIRECT("krzywa!D"&amp;MATCH(A220-$A$2,krzywa!A:A,0)&amp;":D"&amp;MATCH(B220-$A$2,krzywa!A:A,0))))))),4)</f>
        <v>0</v>
      </c>
      <c r="K220">
        <f t="shared" si="46"/>
        <v>0</v>
      </c>
      <c r="M220">
        <f>NETWORKDAYS(A220,B220,koszyki!$M$20:$M$874)</f>
        <v>0</v>
      </c>
      <c r="N220">
        <f>B220-A220+1- NETWORKDAYS(A220,B220,koszyki!$M$20:$M$874)</f>
        <v>1</v>
      </c>
      <c r="O220" s="36" t="e">
        <f ca="1">ROUND(IF((B220-A220+1)&gt;2,IF(C220=75,AVERAGE(INDIRECT("krzywa!B"&amp;MATCH(K220-6,krzywa!A:A,0)&amp;":B"&amp;MATCH(K220-2,krzywa!A:A,0))),AVERAGE(INDIRECT("krzywa!B"&amp;MATCH(A220-$A$2+BM220,krzywa!A:A,0)&amp;":B"&amp;MATCH(B220-$A$2-AU220,krzywa!A:A,0)))),INDIRECT("krzywa!B"&amp;MATCH(K220,krzywa!A:A,0))),4)</f>
        <v>#N/A</v>
      </c>
      <c r="P220">
        <f t="shared" si="47"/>
        <v>0</v>
      </c>
      <c r="Q220" s="49">
        <f ca="1">-C220*ABS(D220-F220)*H220*I220*'Kalkulator Depozytów'!$F$14+'kompensacja międzyproduktowa'!X220</f>
        <v>0</v>
      </c>
    </row>
    <row r="221" spans="3:17">
      <c r="C221">
        <f t="shared" si="45"/>
        <v>0</v>
      </c>
      <c r="D221" s="21">
        <f>'Kalkulator Depozytów'!M226</f>
        <v>0</v>
      </c>
      <c r="E221" s="21">
        <f>'Kalkulator Depozytów'!N226</f>
        <v>0</v>
      </c>
      <c r="F221" s="21">
        <f>'Kalkulator Depozytów'!O226</f>
        <v>0</v>
      </c>
      <c r="G221" s="21">
        <f>'Kalkulator Depozytów'!P226</f>
        <v>0</v>
      </c>
      <c r="H221" s="21">
        <f>'Kalkulator Depozytów'!Q226</f>
        <v>0</v>
      </c>
      <c r="I221" s="37">
        <f ca="1">ROUND(IF(OR(AND(K221&gt;0,L221="PEAK5"),AND(K221&gt;0,L221="BASE5")),O221,IF(K221&gt;0,IF(OR(L221="BASE"),AVERAGE(INDIRECT("krzywa!C"&amp;MATCH(A221-$A$2,krzywa!A:A,0)&amp;":C"&amp;MATCH(B221-$A$2,krzywa!A:A,0),TRUE)),IF(OR(L221="OFFPEAK"),AVERAGE(INDIRECT("krzywa!D"&amp;MATCH(A221-$A$2,krzywa!A:A,0)&amp;":D"&amp;MATCH(B221-$A$2,krzywa!A:A,0))))))),4)</f>
        <v>0</v>
      </c>
      <c r="K221">
        <f t="shared" si="46"/>
        <v>0</v>
      </c>
      <c r="M221">
        <f>NETWORKDAYS(A221,B221,koszyki!$M$20:$M$874)</f>
        <v>0</v>
      </c>
      <c r="N221">
        <f>B221-A221+1- NETWORKDAYS(A221,B221,koszyki!$M$20:$M$874)</f>
        <v>1</v>
      </c>
      <c r="O221" s="36" t="e">
        <f ca="1">ROUND(IF((B221-A221+1)&gt;2,IF(C221=75,AVERAGE(INDIRECT("krzywa!B"&amp;MATCH(K221-6,krzywa!A:A,0)&amp;":B"&amp;MATCH(K221-2,krzywa!A:A,0))),AVERAGE(INDIRECT("krzywa!B"&amp;MATCH(A221-$A$2+BM221,krzywa!A:A,0)&amp;":B"&amp;MATCH(B221-$A$2-AU221,krzywa!A:A,0)))),INDIRECT("krzywa!B"&amp;MATCH(K221,krzywa!A:A,0))),4)</f>
        <v>#N/A</v>
      </c>
      <c r="P221">
        <f t="shared" si="47"/>
        <v>0</v>
      </c>
      <c r="Q221" s="49">
        <f ca="1">-C221*ABS(D221-F221)*H221*I221*'Kalkulator Depozytów'!$F$14+'kompensacja międzyproduktowa'!X221</f>
        <v>0</v>
      </c>
    </row>
    <row r="222" spans="3:17">
      <c r="C222">
        <f t="shared" si="45"/>
        <v>0</v>
      </c>
      <c r="D222" s="21">
        <f>'Kalkulator Depozytów'!M227</f>
        <v>0</v>
      </c>
      <c r="E222" s="21">
        <f>'Kalkulator Depozytów'!N227</f>
        <v>0</v>
      </c>
      <c r="F222" s="21">
        <f>'Kalkulator Depozytów'!O227</f>
        <v>0</v>
      </c>
      <c r="G222" s="21">
        <f>'Kalkulator Depozytów'!P227</f>
        <v>0</v>
      </c>
      <c r="H222" s="21">
        <f>'Kalkulator Depozytów'!Q227</f>
        <v>0</v>
      </c>
      <c r="I222" s="37">
        <f ca="1">ROUND(IF(OR(AND(K222&gt;0,L222="PEAK5"),AND(K222&gt;0,L222="BASE5")),O222,IF(K222&gt;0,IF(OR(L222="BASE"),AVERAGE(INDIRECT("krzywa!C"&amp;MATCH(A222-$A$2,krzywa!A:A,0)&amp;":C"&amp;MATCH(B222-$A$2,krzywa!A:A,0),TRUE)),IF(OR(L222="OFFPEAK"),AVERAGE(INDIRECT("krzywa!D"&amp;MATCH(A222-$A$2,krzywa!A:A,0)&amp;":D"&amp;MATCH(B222-$A$2,krzywa!A:A,0))))))),4)</f>
        <v>0</v>
      </c>
      <c r="K222">
        <f t="shared" si="46"/>
        <v>0</v>
      </c>
      <c r="M222">
        <f>NETWORKDAYS(A222,B222,koszyki!$M$20:$M$874)</f>
        <v>0</v>
      </c>
      <c r="N222">
        <f>B222-A222+1- NETWORKDAYS(A222,B222,koszyki!$M$20:$M$874)</f>
        <v>1</v>
      </c>
      <c r="O222" s="36" t="e">
        <f ca="1">ROUND(IF((B222-A222+1)&gt;2,IF(C222=75,AVERAGE(INDIRECT("krzywa!B"&amp;MATCH(K222-6,krzywa!A:A,0)&amp;":B"&amp;MATCH(K222-2,krzywa!A:A,0))),AVERAGE(INDIRECT("krzywa!B"&amp;MATCH(A222-$A$2+BM222,krzywa!A:A,0)&amp;":B"&amp;MATCH(B222-$A$2-AU222,krzywa!A:A,0)))),INDIRECT("krzywa!B"&amp;MATCH(K222,krzywa!A:A,0))),4)</f>
        <v>#N/A</v>
      </c>
      <c r="P222">
        <f t="shared" si="47"/>
        <v>0</v>
      </c>
      <c r="Q222" s="49">
        <f ca="1">-C222*ABS(D222-F222)*H222*I222*'Kalkulator Depozytów'!$F$14+'kompensacja międzyproduktowa'!X222</f>
        <v>0</v>
      </c>
    </row>
    <row r="223" spans="3:17">
      <c r="C223">
        <f t="shared" si="45"/>
        <v>0</v>
      </c>
      <c r="D223" s="21">
        <f>'Kalkulator Depozytów'!M228</f>
        <v>0</v>
      </c>
      <c r="E223" s="21">
        <f>'Kalkulator Depozytów'!N228</f>
        <v>0</v>
      </c>
      <c r="F223" s="21">
        <f>'Kalkulator Depozytów'!O228</f>
        <v>0</v>
      </c>
      <c r="G223" s="21">
        <f>'Kalkulator Depozytów'!P228</f>
        <v>0</v>
      </c>
      <c r="H223" s="21">
        <f>'Kalkulator Depozytów'!Q228</f>
        <v>0</v>
      </c>
      <c r="I223" s="37">
        <f ca="1">ROUND(IF(OR(AND(K223&gt;0,L223="PEAK5"),AND(K223&gt;0,L223="BASE5")),O223,IF(K223&gt;0,IF(OR(L223="BASE"),AVERAGE(INDIRECT("krzywa!C"&amp;MATCH(A223-$A$2,krzywa!A:A,0)&amp;":C"&amp;MATCH(B223-$A$2,krzywa!A:A,0),TRUE)),IF(OR(L223="OFFPEAK"),AVERAGE(INDIRECT("krzywa!D"&amp;MATCH(A223-$A$2,krzywa!A:A,0)&amp;":D"&amp;MATCH(B223-$A$2,krzywa!A:A,0))))))),4)</f>
        <v>0</v>
      </c>
      <c r="K223">
        <f t="shared" si="46"/>
        <v>0</v>
      </c>
      <c r="M223">
        <f>NETWORKDAYS(A223,B223,koszyki!$M$20:$M$874)</f>
        <v>0</v>
      </c>
      <c r="N223">
        <f>B223-A223+1- NETWORKDAYS(A223,B223,koszyki!$M$20:$M$874)</f>
        <v>1</v>
      </c>
      <c r="O223" s="36" t="e">
        <f ca="1">ROUND(IF((B223-A223+1)&gt;2,IF(C223=75,AVERAGE(INDIRECT("krzywa!B"&amp;MATCH(K223-6,krzywa!A:A,0)&amp;":B"&amp;MATCH(K223-2,krzywa!A:A,0))),AVERAGE(INDIRECT("krzywa!B"&amp;MATCH(A223-$A$2+BM223,krzywa!A:A,0)&amp;":B"&amp;MATCH(B223-$A$2-AU223,krzywa!A:A,0)))),INDIRECT("krzywa!B"&amp;MATCH(K223,krzywa!A:A,0))),4)</f>
        <v>#N/A</v>
      </c>
      <c r="P223">
        <f t="shared" si="47"/>
        <v>0</v>
      </c>
      <c r="Q223" s="49">
        <f ca="1">-C223*ABS(D223-F223)*H223*I223*'Kalkulator Depozytów'!$F$14+'kompensacja międzyproduktowa'!X223</f>
        <v>0</v>
      </c>
    </row>
    <row r="224" spans="3:17">
      <c r="C224">
        <f t="shared" si="45"/>
        <v>0</v>
      </c>
      <c r="D224" s="21">
        <f>'Kalkulator Depozytów'!M229</f>
        <v>0</v>
      </c>
      <c r="E224" s="21">
        <f>'Kalkulator Depozytów'!N229</f>
        <v>0</v>
      </c>
      <c r="F224" s="21">
        <f>'Kalkulator Depozytów'!O229</f>
        <v>0</v>
      </c>
      <c r="G224" s="21">
        <f>'Kalkulator Depozytów'!P229</f>
        <v>0</v>
      </c>
      <c r="H224" s="21">
        <f>'Kalkulator Depozytów'!Q229</f>
        <v>0</v>
      </c>
      <c r="I224" s="37">
        <f ca="1">ROUND(IF(OR(AND(K224&gt;0,L224="PEAK5"),AND(K224&gt;0,L224="BASE5")),O224,IF(K224&gt;0,IF(OR(L224="BASE"),AVERAGE(INDIRECT("krzywa!C"&amp;MATCH(A224-$A$2,krzywa!A:A,0)&amp;":C"&amp;MATCH(B224-$A$2,krzywa!A:A,0),TRUE)),IF(OR(L224="OFFPEAK"),AVERAGE(INDIRECT("krzywa!D"&amp;MATCH(A224-$A$2,krzywa!A:A,0)&amp;":D"&amp;MATCH(B224-$A$2,krzywa!A:A,0))))))),4)</f>
        <v>0</v>
      </c>
      <c r="K224">
        <f t="shared" si="46"/>
        <v>0</v>
      </c>
      <c r="M224">
        <f>NETWORKDAYS(A224,B224,koszyki!$M$20:$M$874)</f>
        <v>0</v>
      </c>
      <c r="N224">
        <f>B224-A224+1- NETWORKDAYS(A224,B224,koszyki!$M$20:$M$874)</f>
        <v>1</v>
      </c>
      <c r="O224" s="36" t="e">
        <f ca="1">ROUND(IF((B224-A224+1)&gt;2,IF(C224=75,AVERAGE(INDIRECT("krzywa!B"&amp;MATCH(K224-6,krzywa!A:A,0)&amp;":B"&amp;MATCH(K224-2,krzywa!A:A,0))),AVERAGE(INDIRECT("krzywa!B"&amp;MATCH(A224-$A$2+BM224,krzywa!A:A,0)&amp;":B"&amp;MATCH(B224-$A$2-AU224,krzywa!A:A,0)))),INDIRECT("krzywa!B"&amp;MATCH(K224,krzywa!A:A,0))),4)</f>
        <v>#N/A</v>
      </c>
      <c r="P224">
        <f t="shared" si="47"/>
        <v>0</v>
      </c>
      <c r="Q224" s="49">
        <f ca="1">-C224*ABS(D224-F224)*H224*I224*'Kalkulator Depozytów'!$F$14+'kompensacja międzyproduktowa'!X224</f>
        <v>0</v>
      </c>
    </row>
    <row r="225" spans="3:17">
      <c r="C225">
        <f t="shared" si="45"/>
        <v>0</v>
      </c>
      <c r="D225" s="21">
        <f>'Kalkulator Depozytów'!M230</f>
        <v>0</v>
      </c>
      <c r="E225" s="21">
        <f>'Kalkulator Depozytów'!N230</f>
        <v>0</v>
      </c>
      <c r="F225" s="21">
        <f>'Kalkulator Depozytów'!O230</f>
        <v>0</v>
      </c>
      <c r="G225" s="21">
        <f>'Kalkulator Depozytów'!P230</f>
        <v>0</v>
      </c>
      <c r="H225" s="21">
        <f>'Kalkulator Depozytów'!Q230</f>
        <v>0</v>
      </c>
      <c r="I225" s="37">
        <f ca="1">ROUND(IF(OR(AND(K225&gt;0,L225="PEAK5"),AND(K225&gt;0,L225="BASE5")),O225,IF(K225&gt;0,IF(OR(L225="BASE"),AVERAGE(INDIRECT("krzywa!C"&amp;MATCH(A225-$A$2,krzywa!A:A,0)&amp;":C"&amp;MATCH(B225-$A$2,krzywa!A:A,0),TRUE)),IF(OR(L225="OFFPEAK"),AVERAGE(INDIRECT("krzywa!D"&amp;MATCH(A225-$A$2,krzywa!A:A,0)&amp;":D"&amp;MATCH(B225-$A$2,krzywa!A:A,0))))))),4)</f>
        <v>0</v>
      </c>
      <c r="K225">
        <f t="shared" si="46"/>
        <v>0</v>
      </c>
      <c r="M225">
        <f>NETWORKDAYS(A225,B225,koszyki!$M$20:$M$874)</f>
        <v>0</v>
      </c>
      <c r="N225">
        <f>B225-A225+1- NETWORKDAYS(A225,B225,koszyki!$M$20:$M$874)</f>
        <v>1</v>
      </c>
      <c r="O225" s="36" t="e">
        <f ca="1">ROUND(IF((B225-A225+1)&gt;2,IF(C225=75,AVERAGE(INDIRECT("krzywa!B"&amp;MATCH(K225-6,krzywa!A:A,0)&amp;":B"&amp;MATCH(K225-2,krzywa!A:A,0))),AVERAGE(INDIRECT("krzywa!B"&amp;MATCH(A225-$A$2+BM225,krzywa!A:A,0)&amp;":B"&amp;MATCH(B225-$A$2-AU225,krzywa!A:A,0)))),INDIRECT("krzywa!B"&amp;MATCH(K225,krzywa!A:A,0))),4)</f>
        <v>#N/A</v>
      </c>
      <c r="P225">
        <f t="shared" si="47"/>
        <v>0</v>
      </c>
      <c r="Q225" s="49">
        <f ca="1">-C225*ABS(D225-F225)*H225*I225*'Kalkulator Depozytów'!$F$14+'kompensacja międzyproduktowa'!X225</f>
        <v>0</v>
      </c>
    </row>
    <row r="226" spans="3:17">
      <c r="C226">
        <f t="shared" si="45"/>
        <v>0</v>
      </c>
      <c r="D226" s="21">
        <f>'Kalkulator Depozytów'!M231</f>
        <v>0</v>
      </c>
      <c r="E226" s="21">
        <f>'Kalkulator Depozytów'!N231</f>
        <v>0</v>
      </c>
      <c r="F226" s="21">
        <f>'Kalkulator Depozytów'!O231</f>
        <v>0</v>
      </c>
      <c r="G226" s="21">
        <f>'Kalkulator Depozytów'!P231</f>
        <v>0</v>
      </c>
      <c r="H226" s="21">
        <f>'Kalkulator Depozytów'!Q231</f>
        <v>0</v>
      </c>
      <c r="I226" s="37">
        <f ca="1">ROUND(IF(OR(AND(K226&gt;0,L226="PEAK5"),AND(K226&gt;0,L226="BASE5")),O226,IF(K226&gt;0,IF(OR(L226="BASE"),AVERAGE(INDIRECT("krzywa!C"&amp;MATCH(A226-$A$2,krzywa!A:A,0)&amp;":C"&amp;MATCH(B226-$A$2,krzywa!A:A,0),TRUE)),IF(OR(L226="OFFPEAK"),AVERAGE(INDIRECT("krzywa!D"&amp;MATCH(A226-$A$2,krzywa!A:A,0)&amp;":D"&amp;MATCH(B226-$A$2,krzywa!A:A,0))))))),4)</f>
        <v>0</v>
      </c>
      <c r="K226">
        <f t="shared" si="46"/>
        <v>0</v>
      </c>
      <c r="M226">
        <f>NETWORKDAYS(A226,B226,koszyki!$M$20:$M$874)</f>
        <v>0</v>
      </c>
      <c r="N226">
        <f>B226-A226+1- NETWORKDAYS(A226,B226,koszyki!$M$20:$M$874)</f>
        <v>1</v>
      </c>
      <c r="O226" s="36" t="e">
        <f ca="1">ROUND(IF((B226-A226+1)&gt;2,IF(C226=75,AVERAGE(INDIRECT("krzywa!B"&amp;MATCH(K226-6,krzywa!A:A,0)&amp;":B"&amp;MATCH(K226-2,krzywa!A:A,0))),AVERAGE(INDIRECT("krzywa!B"&amp;MATCH(A226-$A$2+BM226,krzywa!A:A,0)&amp;":B"&amp;MATCH(B226-$A$2-AU226,krzywa!A:A,0)))),INDIRECT("krzywa!B"&amp;MATCH(K226,krzywa!A:A,0))),4)</f>
        <v>#N/A</v>
      </c>
      <c r="P226">
        <f t="shared" si="47"/>
        <v>0</v>
      </c>
      <c r="Q226" s="49">
        <f ca="1">-C226*ABS(D226-F226)*H226*I226*'Kalkulator Depozytów'!$F$14+'kompensacja międzyproduktowa'!X226</f>
        <v>0</v>
      </c>
    </row>
    <row r="227" spans="3:17">
      <c r="C227">
        <f t="shared" si="45"/>
        <v>0</v>
      </c>
      <c r="D227" s="21">
        <f>'Kalkulator Depozytów'!M232</f>
        <v>0</v>
      </c>
      <c r="E227" s="21">
        <f>'Kalkulator Depozytów'!N232</f>
        <v>0</v>
      </c>
      <c r="F227" s="21">
        <f>'Kalkulator Depozytów'!O232</f>
        <v>0</v>
      </c>
      <c r="G227" s="21">
        <f>'Kalkulator Depozytów'!P232</f>
        <v>0</v>
      </c>
      <c r="H227" s="21">
        <f>'Kalkulator Depozytów'!Q232</f>
        <v>0</v>
      </c>
      <c r="I227" s="37">
        <f ca="1">ROUND(IF(OR(AND(K227&gt;0,L227="PEAK5"),AND(K227&gt;0,L227="BASE5")),O227,IF(K227&gt;0,IF(OR(L227="BASE"),AVERAGE(INDIRECT("krzywa!C"&amp;MATCH(A227-$A$2,krzywa!A:A,0)&amp;":C"&amp;MATCH(B227-$A$2,krzywa!A:A,0),TRUE)),IF(OR(L227="OFFPEAK"),AVERAGE(INDIRECT("krzywa!D"&amp;MATCH(A227-$A$2,krzywa!A:A,0)&amp;":D"&amp;MATCH(B227-$A$2,krzywa!A:A,0))))))),4)</f>
        <v>0</v>
      </c>
      <c r="K227">
        <f t="shared" si="46"/>
        <v>0</v>
      </c>
      <c r="M227">
        <f>NETWORKDAYS(A227,B227,koszyki!$M$20:$M$874)</f>
        <v>0</v>
      </c>
      <c r="N227">
        <f>B227-A227+1- NETWORKDAYS(A227,B227,koszyki!$M$20:$M$874)</f>
        <v>1</v>
      </c>
      <c r="O227" s="36" t="e">
        <f ca="1">ROUND(IF((B227-A227+1)&gt;2,IF(C227=75,AVERAGE(INDIRECT("krzywa!B"&amp;MATCH(K227-6,krzywa!A:A,0)&amp;":B"&amp;MATCH(K227-2,krzywa!A:A,0))),AVERAGE(INDIRECT("krzywa!B"&amp;MATCH(A227-$A$2+BM227,krzywa!A:A,0)&amp;":B"&amp;MATCH(B227-$A$2-AU227,krzywa!A:A,0)))),INDIRECT("krzywa!B"&amp;MATCH(K227,krzywa!A:A,0))),4)</f>
        <v>#N/A</v>
      </c>
      <c r="P227">
        <f t="shared" si="47"/>
        <v>0</v>
      </c>
      <c r="Q227" s="49">
        <f ca="1">-C227*ABS(D227-F227)*H227*I227*'Kalkulator Depozytów'!$F$14+'kompensacja międzyproduktowa'!X227</f>
        <v>0</v>
      </c>
    </row>
    <row r="228" spans="3:17">
      <c r="C228">
        <f t="shared" si="45"/>
        <v>0</v>
      </c>
      <c r="D228" s="21">
        <f>'Kalkulator Depozytów'!M233</f>
        <v>0</v>
      </c>
      <c r="E228" s="21">
        <f>'Kalkulator Depozytów'!N233</f>
        <v>0</v>
      </c>
      <c r="F228" s="21">
        <f>'Kalkulator Depozytów'!O233</f>
        <v>0</v>
      </c>
      <c r="G228" s="21">
        <f>'Kalkulator Depozytów'!P233</f>
        <v>0</v>
      </c>
      <c r="H228" s="21">
        <f>'Kalkulator Depozytów'!Q233</f>
        <v>0</v>
      </c>
      <c r="I228" s="37">
        <f ca="1">ROUND(IF(OR(AND(K228&gt;0,L228="PEAK5"),AND(K228&gt;0,L228="BASE5")),O228,IF(K228&gt;0,IF(OR(L228="BASE"),AVERAGE(INDIRECT("krzywa!C"&amp;MATCH(A228-$A$2,krzywa!A:A,0)&amp;":C"&amp;MATCH(B228-$A$2,krzywa!A:A,0),TRUE)),IF(OR(L228="OFFPEAK"),AVERAGE(INDIRECT("krzywa!D"&amp;MATCH(A228-$A$2,krzywa!A:A,0)&amp;":D"&amp;MATCH(B228-$A$2,krzywa!A:A,0))))))),4)</f>
        <v>0</v>
      </c>
      <c r="K228">
        <f t="shared" si="46"/>
        <v>0</v>
      </c>
      <c r="M228">
        <f>NETWORKDAYS(A228,B228,koszyki!$M$20:$M$874)</f>
        <v>0</v>
      </c>
      <c r="N228">
        <f>B228-A228+1- NETWORKDAYS(A228,B228,koszyki!$M$20:$M$874)</f>
        <v>1</v>
      </c>
      <c r="O228" s="36" t="e">
        <f ca="1">ROUND(IF((B228-A228+1)&gt;2,IF(C228=75,AVERAGE(INDIRECT("krzywa!B"&amp;MATCH(K228-6,krzywa!A:A,0)&amp;":B"&amp;MATCH(K228-2,krzywa!A:A,0))),AVERAGE(INDIRECT("krzywa!B"&amp;MATCH(A228-$A$2+BM228,krzywa!A:A,0)&amp;":B"&amp;MATCH(B228-$A$2-AU228,krzywa!A:A,0)))),INDIRECT("krzywa!B"&amp;MATCH(K228,krzywa!A:A,0))),4)</f>
        <v>#N/A</v>
      </c>
      <c r="P228">
        <f t="shared" si="47"/>
        <v>0</v>
      </c>
      <c r="Q228" s="49">
        <f ca="1">-C228*ABS(D228-F228)*H228*I228*'Kalkulator Depozytów'!$F$14+'kompensacja międzyproduktowa'!X228</f>
        <v>0</v>
      </c>
    </row>
    <row r="229" spans="3:17">
      <c r="C229">
        <f t="shared" si="45"/>
        <v>0</v>
      </c>
      <c r="D229" s="21">
        <f>'Kalkulator Depozytów'!M234</f>
        <v>0</v>
      </c>
      <c r="E229" s="21">
        <f>'Kalkulator Depozytów'!N234</f>
        <v>0</v>
      </c>
      <c r="F229" s="21">
        <f>'Kalkulator Depozytów'!O234</f>
        <v>0</v>
      </c>
      <c r="G229" s="21">
        <f>'Kalkulator Depozytów'!P234</f>
        <v>0</v>
      </c>
      <c r="H229" s="21">
        <f>'Kalkulator Depozytów'!Q234</f>
        <v>0</v>
      </c>
      <c r="I229" s="37">
        <f ca="1">ROUND(IF(OR(AND(K229&gt;0,L229="PEAK5"),AND(K229&gt;0,L229="BASE5")),O229,IF(K229&gt;0,IF(OR(L229="BASE"),AVERAGE(INDIRECT("krzywa!C"&amp;MATCH(A229-$A$2,krzywa!A:A,0)&amp;":C"&amp;MATCH(B229-$A$2,krzywa!A:A,0),TRUE)),IF(OR(L229="OFFPEAK"),AVERAGE(INDIRECT("krzywa!D"&amp;MATCH(A229-$A$2,krzywa!A:A,0)&amp;":D"&amp;MATCH(B229-$A$2,krzywa!A:A,0))))))),4)</f>
        <v>0</v>
      </c>
      <c r="K229">
        <f t="shared" si="46"/>
        <v>0</v>
      </c>
      <c r="M229">
        <f>NETWORKDAYS(A229,B229,koszyki!$M$20:$M$874)</f>
        <v>0</v>
      </c>
      <c r="N229">
        <f>B229-A229+1- NETWORKDAYS(A229,B229,koszyki!$M$20:$M$874)</f>
        <v>1</v>
      </c>
      <c r="O229" s="36" t="e">
        <f ca="1">ROUND(IF((B229-A229+1)&gt;2,IF(C229=75,AVERAGE(INDIRECT("krzywa!B"&amp;MATCH(K229-6,krzywa!A:A,0)&amp;":B"&amp;MATCH(K229-2,krzywa!A:A,0))),AVERAGE(INDIRECT("krzywa!B"&amp;MATCH(A229-$A$2+BM229,krzywa!A:A,0)&amp;":B"&amp;MATCH(B229-$A$2-AU229,krzywa!A:A,0)))),INDIRECT("krzywa!B"&amp;MATCH(K229,krzywa!A:A,0))),4)</f>
        <v>#N/A</v>
      </c>
      <c r="P229">
        <f t="shared" si="47"/>
        <v>0</v>
      </c>
      <c r="Q229" s="49">
        <f ca="1">-C229*ABS(D229-F229)*H229*I229*'Kalkulator Depozytów'!$F$14+'kompensacja międzyproduktowa'!X229</f>
        <v>0</v>
      </c>
    </row>
    <row r="230" spans="3:17">
      <c r="C230">
        <f t="shared" si="45"/>
        <v>0</v>
      </c>
      <c r="D230" s="21">
        <f>'Kalkulator Depozytów'!M235</f>
        <v>0</v>
      </c>
      <c r="E230" s="21">
        <f>'Kalkulator Depozytów'!N235</f>
        <v>0</v>
      </c>
      <c r="F230" s="21">
        <f>'Kalkulator Depozytów'!O235</f>
        <v>0</v>
      </c>
      <c r="G230" s="21">
        <f>'Kalkulator Depozytów'!P235</f>
        <v>0</v>
      </c>
      <c r="H230" s="21">
        <f>'Kalkulator Depozytów'!Q235</f>
        <v>0</v>
      </c>
      <c r="I230" s="37">
        <f ca="1">ROUND(IF(OR(AND(K230&gt;0,L230="PEAK5"),AND(K230&gt;0,L230="BASE5")),O230,IF(K230&gt;0,IF(OR(L230="BASE"),AVERAGE(INDIRECT("krzywa!C"&amp;MATCH(A230-$A$2,krzywa!A:A,0)&amp;":C"&amp;MATCH(B230-$A$2,krzywa!A:A,0),TRUE)),IF(OR(L230="OFFPEAK"),AVERAGE(INDIRECT("krzywa!D"&amp;MATCH(A230-$A$2,krzywa!A:A,0)&amp;":D"&amp;MATCH(B230-$A$2,krzywa!A:A,0))))))),4)</f>
        <v>0</v>
      </c>
      <c r="K230">
        <f t="shared" si="46"/>
        <v>0</v>
      </c>
      <c r="M230">
        <f>NETWORKDAYS(A230,B230,koszyki!$M$20:$M$874)</f>
        <v>0</v>
      </c>
      <c r="N230">
        <f>B230-A230+1- NETWORKDAYS(A230,B230,koszyki!$M$20:$M$874)</f>
        <v>1</v>
      </c>
      <c r="O230" s="36" t="e">
        <f ca="1">ROUND(IF((B230-A230+1)&gt;2,IF(C230=75,AVERAGE(INDIRECT("krzywa!B"&amp;MATCH(K230-6,krzywa!A:A,0)&amp;":B"&amp;MATCH(K230-2,krzywa!A:A,0))),AVERAGE(INDIRECT("krzywa!B"&amp;MATCH(A230-$A$2+BM230,krzywa!A:A,0)&amp;":B"&amp;MATCH(B230-$A$2-AU230,krzywa!A:A,0)))),INDIRECT("krzywa!B"&amp;MATCH(K230,krzywa!A:A,0))),4)</f>
        <v>#N/A</v>
      </c>
      <c r="P230">
        <f t="shared" si="47"/>
        <v>0</v>
      </c>
      <c r="Q230" s="49">
        <f ca="1">-C230*ABS(D230-F230)*H230*I230*'Kalkulator Depozytów'!$F$14+'kompensacja międzyproduktowa'!X230</f>
        <v>0</v>
      </c>
    </row>
    <row r="231" spans="3:17">
      <c r="C231">
        <f t="shared" si="45"/>
        <v>0</v>
      </c>
      <c r="D231" s="21">
        <f>'Kalkulator Depozytów'!M236</f>
        <v>0</v>
      </c>
      <c r="E231" s="21">
        <f>'Kalkulator Depozytów'!N236</f>
        <v>0</v>
      </c>
      <c r="F231" s="21">
        <f>'Kalkulator Depozytów'!O236</f>
        <v>0</v>
      </c>
      <c r="G231" s="21">
        <f>'Kalkulator Depozytów'!P236</f>
        <v>0</v>
      </c>
      <c r="H231" s="21">
        <f>'Kalkulator Depozytów'!Q236</f>
        <v>0</v>
      </c>
      <c r="I231" s="37">
        <f ca="1">ROUND(IF(OR(AND(K231&gt;0,L231="PEAK5"),AND(K231&gt;0,L231="BASE5")),O231,IF(K231&gt;0,IF(OR(L231="BASE"),AVERAGE(INDIRECT("krzywa!C"&amp;MATCH(A231-$A$2,krzywa!A:A,0)&amp;":C"&amp;MATCH(B231-$A$2,krzywa!A:A,0),TRUE)),IF(OR(L231="OFFPEAK"),AVERAGE(INDIRECT("krzywa!D"&amp;MATCH(A231-$A$2,krzywa!A:A,0)&amp;":D"&amp;MATCH(B231-$A$2,krzywa!A:A,0))))))),4)</f>
        <v>0</v>
      </c>
      <c r="K231">
        <f t="shared" si="46"/>
        <v>0</v>
      </c>
      <c r="M231">
        <f>NETWORKDAYS(A231,B231,koszyki!$M$20:$M$874)</f>
        <v>0</v>
      </c>
      <c r="N231">
        <f>B231-A231+1- NETWORKDAYS(A231,B231,koszyki!$M$20:$M$874)</f>
        <v>1</v>
      </c>
      <c r="O231" s="36" t="e">
        <f ca="1">ROUND(IF((B231-A231+1)&gt;2,IF(C231=75,AVERAGE(INDIRECT("krzywa!B"&amp;MATCH(K231-6,krzywa!A:A,0)&amp;":B"&amp;MATCH(K231-2,krzywa!A:A,0))),AVERAGE(INDIRECT("krzywa!B"&amp;MATCH(A231-$A$2+BM231,krzywa!A:A,0)&amp;":B"&amp;MATCH(B231-$A$2-AU231,krzywa!A:A,0)))),INDIRECT("krzywa!B"&amp;MATCH(K231,krzywa!A:A,0))),4)</f>
        <v>#N/A</v>
      </c>
      <c r="P231">
        <f t="shared" si="47"/>
        <v>0</v>
      </c>
      <c r="Q231" s="49">
        <f ca="1">-C231*ABS(D231-F231)*H231*I231*'Kalkulator Depozytów'!$F$14+'kompensacja międzyproduktowa'!X231</f>
        <v>0</v>
      </c>
    </row>
    <row r="232" spans="3:17">
      <c r="C232">
        <f t="shared" si="45"/>
        <v>0</v>
      </c>
      <c r="D232" s="21">
        <f>'Kalkulator Depozytów'!M237</f>
        <v>0</v>
      </c>
      <c r="E232" s="21">
        <f>'Kalkulator Depozytów'!N237</f>
        <v>0</v>
      </c>
      <c r="F232" s="21">
        <f>'Kalkulator Depozytów'!O237</f>
        <v>0</v>
      </c>
      <c r="G232" s="21">
        <f>'Kalkulator Depozytów'!P237</f>
        <v>0</v>
      </c>
      <c r="H232" s="21">
        <f>'Kalkulator Depozytów'!Q237</f>
        <v>0</v>
      </c>
      <c r="I232" s="37">
        <f ca="1">ROUND(IF(OR(AND(K232&gt;0,L232="PEAK5"),AND(K232&gt;0,L232="BASE5")),O232,IF(K232&gt;0,IF(OR(L232="BASE"),AVERAGE(INDIRECT("krzywa!C"&amp;MATCH(A232-$A$2,krzywa!A:A,0)&amp;":C"&amp;MATCH(B232-$A$2,krzywa!A:A,0),TRUE)),IF(OR(L232="OFFPEAK"),AVERAGE(INDIRECT("krzywa!D"&amp;MATCH(A232-$A$2,krzywa!A:A,0)&amp;":D"&amp;MATCH(B232-$A$2,krzywa!A:A,0))))))),4)</f>
        <v>0</v>
      </c>
      <c r="K232">
        <f t="shared" si="46"/>
        <v>0</v>
      </c>
      <c r="M232">
        <f>NETWORKDAYS(A232,B232,koszyki!$M$20:$M$874)</f>
        <v>0</v>
      </c>
      <c r="N232">
        <f>B232-A232+1- NETWORKDAYS(A232,B232,koszyki!$M$20:$M$874)</f>
        <v>1</v>
      </c>
      <c r="O232" s="36" t="e">
        <f ca="1">ROUND(IF((B232-A232+1)&gt;2,IF(C232=75,AVERAGE(INDIRECT("krzywa!B"&amp;MATCH(K232-6,krzywa!A:A,0)&amp;":B"&amp;MATCH(K232-2,krzywa!A:A,0))),AVERAGE(INDIRECT("krzywa!B"&amp;MATCH(A232-$A$2+BM232,krzywa!A:A,0)&amp;":B"&amp;MATCH(B232-$A$2-AU232,krzywa!A:A,0)))),INDIRECT("krzywa!B"&amp;MATCH(K232,krzywa!A:A,0))),4)</f>
        <v>#N/A</v>
      </c>
      <c r="P232">
        <f t="shared" si="47"/>
        <v>0</v>
      </c>
      <c r="Q232" s="49">
        <f ca="1">-C232*ABS(D232-F232)*H232*I232*'Kalkulator Depozytów'!$F$14+'kompensacja międzyproduktowa'!X232</f>
        <v>0</v>
      </c>
    </row>
    <row r="233" spans="3:17">
      <c r="C233">
        <f t="shared" si="45"/>
        <v>0</v>
      </c>
      <c r="D233" s="21">
        <f>'Kalkulator Depozytów'!M238</f>
        <v>0</v>
      </c>
      <c r="E233" s="21">
        <f>'Kalkulator Depozytów'!N238</f>
        <v>0</v>
      </c>
      <c r="F233" s="21">
        <f>'Kalkulator Depozytów'!O238</f>
        <v>0</v>
      </c>
      <c r="G233" s="21">
        <f>'Kalkulator Depozytów'!P238</f>
        <v>0</v>
      </c>
      <c r="H233" s="21">
        <f>'Kalkulator Depozytów'!Q238</f>
        <v>0</v>
      </c>
      <c r="I233" s="37">
        <f ca="1">ROUND(IF(OR(AND(K233&gt;0,L233="PEAK5"),AND(K233&gt;0,L233="BASE5")),O233,IF(K233&gt;0,IF(OR(L233="BASE"),AVERAGE(INDIRECT("krzywa!C"&amp;MATCH(A233-$A$2,krzywa!A:A,0)&amp;":C"&amp;MATCH(B233-$A$2,krzywa!A:A,0),TRUE)),IF(OR(L233="OFFPEAK"),AVERAGE(INDIRECT("krzywa!D"&amp;MATCH(A233-$A$2,krzywa!A:A,0)&amp;":D"&amp;MATCH(B233-$A$2,krzywa!A:A,0))))))),4)</f>
        <v>0</v>
      </c>
      <c r="K233">
        <f t="shared" si="46"/>
        <v>0</v>
      </c>
      <c r="M233">
        <f>NETWORKDAYS(A233,B233,koszyki!$M$20:$M$874)</f>
        <v>0</v>
      </c>
      <c r="N233">
        <f>B233-A233+1- NETWORKDAYS(A233,B233,koszyki!$M$20:$M$874)</f>
        <v>1</v>
      </c>
      <c r="O233" s="36" t="e">
        <f ca="1">ROUND(IF((B233-A233+1)&gt;2,IF(C233=75,AVERAGE(INDIRECT("krzywa!B"&amp;MATCH(K233-6,krzywa!A:A,0)&amp;":B"&amp;MATCH(K233-2,krzywa!A:A,0))),AVERAGE(INDIRECT("krzywa!B"&amp;MATCH(A233-$A$2+BM233,krzywa!A:A,0)&amp;":B"&amp;MATCH(B233-$A$2-AU233,krzywa!A:A,0)))),INDIRECT("krzywa!B"&amp;MATCH(K233,krzywa!A:A,0))),4)</f>
        <v>#N/A</v>
      </c>
      <c r="P233">
        <f t="shared" si="47"/>
        <v>0</v>
      </c>
      <c r="Q233" s="49">
        <f ca="1">-C233*ABS(D233-F233)*H233*I233*'Kalkulator Depozytów'!$F$14+'kompensacja międzyproduktowa'!X233</f>
        <v>0</v>
      </c>
    </row>
    <row r="234" spans="3:17">
      <c r="C234">
        <f t="shared" si="45"/>
        <v>0</v>
      </c>
      <c r="D234" s="21">
        <f>'Kalkulator Depozytów'!M239</f>
        <v>0</v>
      </c>
      <c r="E234" s="21">
        <f>'Kalkulator Depozytów'!N239</f>
        <v>0</v>
      </c>
      <c r="F234" s="21">
        <f>'Kalkulator Depozytów'!O239</f>
        <v>0</v>
      </c>
      <c r="G234" s="21">
        <f>'Kalkulator Depozytów'!P239</f>
        <v>0</v>
      </c>
      <c r="H234" s="21">
        <f>'Kalkulator Depozytów'!Q239</f>
        <v>0</v>
      </c>
      <c r="I234" s="37">
        <f ca="1">ROUND(IF(OR(AND(K234&gt;0,L234="PEAK5"),AND(K234&gt;0,L234="BASE5")),O234,IF(K234&gt;0,IF(OR(L234="BASE"),AVERAGE(INDIRECT("krzywa!C"&amp;MATCH(A234-$A$2,krzywa!A:A,0)&amp;":C"&amp;MATCH(B234-$A$2,krzywa!A:A,0),TRUE)),IF(OR(L234="OFFPEAK"),AVERAGE(INDIRECT("krzywa!D"&amp;MATCH(A234-$A$2,krzywa!A:A,0)&amp;":D"&amp;MATCH(B234-$A$2,krzywa!A:A,0))))))),4)</f>
        <v>0</v>
      </c>
      <c r="K234">
        <f t="shared" si="46"/>
        <v>0</v>
      </c>
      <c r="M234">
        <f>NETWORKDAYS(A234,B234,koszyki!$M$20:$M$874)</f>
        <v>0</v>
      </c>
      <c r="N234">
        <f>B234-A234+1- NETWORKDAYS(A234,B234,koszyki!$M$20:$M$874)</f>
        <v>1</v>
      </c>
      <c r="O234" s="36" t="e">
        <f ca="1">ROUND(IF((B234-A234+1)&gt;2,IF(C234=75,AVERAGE(INDIRECT("krzywa!B"&amp;MATCH(K234-6,krzywa!A:A,0)&amp;":B"&amp;MATCH(K234-2,krzywa!A:A,0))),AVERAGE(INDIRECT("krzywa!B"&amp;MATCH(A234-$A$2+BM234,krzywa!A:A,0)&amp;":B"&amp;MATCH(B234-$A$2-AU234,krzywa!A:A,0)))),INDIRECT("krzywa!B"&amp;MATCH(K234,krzywa!A:A,0))),4)</f>
        <v>#N/A</v>
      </c>
      <c r="P234">
        <f t="shared" si="47"/>
        <v>0</v>
      </c>
      <c r="Q234" s="49">
        <f ca="1">-C234*ABS(D234-F234)*H234*I234*'Kalkulator Depozytów'!$F$14+'kompensacja międzyproduktowa'!X234</f>
        <v>0</v>
      </c>
    </row>
    <row r="235" spans="3:17">
      <c r="C235">
        <f t="shared" si="45"/>
        <v>0</v>
      </c>
      <c r="D235" s="21">
        <f>'Kalkulator Depozytów'!M240</f>
        <v>0</v>
      </c>
      <c r="E235" s="21">
        <f>'Kalkulator Depozytów'!N240</f>
        <v>0</v>
      </c>
      <c r="F235" s="21">
        <f>'Kalkulator Depozytów'!O240</f>
        <v>0</v>
      </c>
      <c r="G235" s="21">
        <f>'Kalkulator Depozytów'!P240</f>
        <v>0</v>
      </c>
      <c r="H235" s="21">
        <f>'Kalkulator Depozytów'!Q240</f>
        <v>0</v>
      </c>
      <c r="I235" s="37">
        <f ca="1">ROUND(IF(OR(AND(K235&gt;0,L235="PEAK5"),AND(K235&gt;0,L235="BASE5")),O235,IF(K235&gt;0,IF(OR(L235="BASE"),AVERAGE(INDIRECT("krzywa!C"&amp;MATCH(A235-$A$2,krzywa!A:A,0)&amp;":C"&amp;MATCH(B235-$A$2,krzywa!A:A,0),TRUE)),IF(OR(L235="OFFPEAK"),AVERAGE(INDIRECT("krzywa!D"&amp;MATCH(A235-$A$2,krzywa!A:A,0)&amp;":D"&amp;MATCH(B235-$A$2,krzywa!A:A,0))))))),4)</f>
        <v>0</v>
      </c>
      <c r="K235">
        <f t="shared" si="46"/>
        <v>0</v>
      </c>
      <c r="M235">
        <f>NETWORKDAYS(A235,B235,koszyki!$M$20:$M$874)</f>
        <v>0</v>
      </c>
      <c r="N235">
        <f>B235-A235+1- NETWORKDAYS(A235,B235,koszyki!$M$20:$M$874)</f>
        <v>1</v>
      </c>
      <c r="O235" s="36" t="e">
        <f ca="1">ROUND(IF((B235-A235+1)&gt;2,IF(C235=75,AVERAGE(INDIRECT("krzywa!B"&amp;MATCH(K235-6,krzywa!A:A,0)&amp;":B"&amp;MATCH(K235-2,krzywa!A:A,0))),AVERAGE(INDIRECT("krzywa!B"&amp;MATCH(A235-$A$2+BM235,krzywa!A:A,0)&amp;":B"&amp;MATCH(B235-$A$2-AU235,krzywa!A:A,0)))),INDIRECT("krzywa!B"&amp;MATCH(K235,krzywa!A:A,0))),4)</f>
        <v>#N/A</v>
      </c>
      <c r="P235">
        <f t="shared" si="47"/>
        <v>0</v>
      </c>
      <c r="Q235" s="49">
        <f ca="1">-C235*ABS(D235-F235)*H235*I235*'Kalkulator Depozytów'!$F$14+'kompensacja międzyproduktowa'!X235</f>
        <v>0</v>
      </c>
    </row>
    <row r="236" spans="3:17">
      <c r="C236">
        <f t="shared" si="45"/>
        <v>0</v>
      </c>
      <c r="D236" s="21">
        <f>'Kalkulator Depozytów'!M241</f>
        <v>0</v>
      </c>
      <c r="E236" s="21">
        <f>'Kalkulator Depozytów'!N241</f>
        <v>0</v>
      </c>
      <c r="F236" s="21">
        <f>'Kalkulator Depozytów'!O241</f>
        <v>0</v>
      </c>
      <c r="G236" s="21">
        <f>'Kalkulator Depozytów'!P241</f>
        <v>0</v>
      </c>
      <c r="H236" s="21">
        <f>'Kalkulator Depozytów'!Q241</f>
        <v>0</v>
      </c>
      <c r="I236" s="37">
        <f ca="1">ROUND(IF(OR(AND(K236&gt;0,L236="PEAK5"),AND(K236&gt;0,L236="BASE5")),O236,IF(K236&gt;0,IF(OR(L236="BASE"),AVERAGE(INDIRECT("krzywa!C"&amp;MATCH(A236-$A$2,krzywa!A:A,0)&amp;":C"&amp;MATCH(B236-$A$2,krzywa!A:A,0),TRUE)),IF(OR(L236="OFFPEAK"),AVERAGE(INDIRECT("krzywa!D"&amp;MATCH(A236-$A$2,krzywa!A:A,0)&amp;":D"&amp;MATCH(B236-$A$2,krzywa!A:A,0))))))),4)</f>
        <v>0</v>
      </c>
      <c r="K236">
        <f t="shared" si="46"/>
        <v>0</v>
      </c>
      <c r="M236">
        <f>NETWORKDAYS(A236,B236,koszyki!$M$20:$M$874)</f>
        <v>0</v>
      </c>
      <c r="N236">
        <f>B236-A236+1- NETWORKDAYS(A236,B236,koszyki!$M$20:$M$874)</f>
        <v>1</v>
      </c>
      <c r="O236" s="36" t="e">
        <f ca="1">ROUND(IF((B236-A236+1)&gt;2,IF(C236=75,AVERAGE(INDIRECT("krzywa!B"&amp;MATCH(K236-6,krzywa!A:A,0)&amp;":B"&amp;MATCH(K236-2,krzywa!A:A,0))),AVERAGE(INDIRECT("krzywa!B"&amp;MATCH(A236-$A$2+BM236,krzywa!A:A,0)&amp;":B"&amp;MATCH(B236-$A$2-AU236,krzywa!A:A,0)))),INDIRECT("krzywa!B"&amp;MATCH(K236,krzywa!A:A,0))),4)</f>
        <v>#N/A</v>
      </c>
      <c r="P236">
        <f t="shared" si="47"/>
        <v>0</v>
      </c>
      <c r="Q236" s="49">
        <f ca="1">-C236*ABS(D236-F236)*H236*I236*'Kalkulator Depozytów'!$F$14+'kompensacja międzyproduktowa'!X236</f>
        <v>0</v>
      </c>
    </row>
    <row r="237" spans="3:17">
      <c r="C237">
        <f t="shared" si="45"/>
        <v>0</v>
      </c>
      <c r="D237" s="21">
        <f>'Kalkulator Depozytów'!M242</f>
        <v>0</v>
      </c>
      <c r="E237" s="21">
        <f>'Kalkulator Depozytów'!N242</f>
        <v>0</v>
      </c>
      <c r="F237" s="21">
        <f>'Kalkulator Depozytów'!O242</f>
        <v>0</v>
      </c>
      <c r="G237" s="21">
        <f>'Kalkulator Depozytów'!P242</f>
        <v>0</v>
      </c>
      <c r="H237" s="21">
        <f>'Kalkulator Depozytów'!Q242</f>
        <v>0</v>
      </c>
      <c r="I237" s="37">
        <f ca="1">ROUND(IF(OR(AND(K237&gt;0,L237="PEAK5"),AND(K237&gt;0,L237="BASE5")),O237,IF(K237&gt;0,IF(OR(L237="BASE"),AVERAGE(INDIRECT("krzywa!C"&amp;MATCH(A237-$A$2,krzywa!A:A,0)&amp;":C"&amp;MATCH(B237-$A$2,krzywa!A:A,0),TRUE)),IF(OR(L237="OFFPEAK"),AVERAGE(INDIRECT("krzywa!D"&amp;MATCH(A237-$A$2,krzywa!A:A,0)&amp;":D"&amp;MATCH(B237-$A$2,krzywa!A:A,0))))))),4)</f>
        <v>0</v>
      </c>
      <c r="K237">
        <f t="shared" si="46"/>
        <v>0</v>
      </c>
      <c r="M237">
        <f>NETWORKDAYS(A237,B237,koszyki!$M$20:$M$874)</f>
        <v>0</v>
      </c>
      <c r="N237">
        <f>B237-A237+1- NETWORKDAYS(A237,B237,koszyki!$M$20:$M$874)</f>
        <v>1</v>
      </c>
      <c r="O237" s="36" t="e">
        <f ca="1">ROUND(IF((B237-A237+1)&gt;2,IF(C237=75,AVERAGE(INDIRECT("krzywa!B"&amp;MATCH(K237-6,krzywa!A:A,0)&amp;":B"&amp;MATCH(K237-2,krzywa!A:A,0))),AVERAGE(INDIRECT("krzywa!B"&amp;MATCH(A237-$A$2+BM237,krzywa!A:A,0)&amp;":B"&amp;MATCH(B237-$A$2-AU237,krzywa!A:A,0)))),INDIRECT("krzywa!B"&amp;MATCH(K237,krzywa!A:A,0))),4)</f>
        <v>#N/A</v>
      </c>
      <c r="P237">
        <f t="shared" si="47"/>
        <v>0</v>
      </c>
      <c r="Q237" s="49">
        <f ca="1">-C237*ABS(D237-F237)*H237*I237*'Kalkulator Depozytów'!$F$14+'kompensacja międzyproduktowa'!X237</f>
        <v>0</v>
      </c>
    </row>
    <row r="238" spans="3:17">
      <c r="C238">
        <f t="shared" si="45"/>
        <v>0</v>
      </c>
      <c r="D238" s="21">
        <f>'Kalkulator Depozytów'!M243</f>
        <v>0</v>
      </c>
      <c r="E238" s="21">
        <f>'Kalkulator Depozytów'!N243</f>
        <v>0</v>
      </c>
      <c r="F238" s="21">
        <f>'Kalkulator Depozytów'!O243</f>
        <v>0</v>
      </c>
      <c r="G238" s="21">
        <f>'Kalkulator Depozytów'!P243</f>
        <v>0</v>
      </c>
      <c r="H238" s="21">
        <f>'Kalkulator Depozytów'!Q243</f>
        <v>0</v>
      </c>
      <c r="I238" s="37">
        <f ca="1">ROUND(IF(OR(AND(K238&gt;0,L238="PEAK5"),AND(K238&gt;0,L238="BASE5")),O238,IF(K238&gt;0,IF(OR(L238="BASE"),AVERAGE(INDIRECT("krzywa!C"&amp;MATCH(A238-$A$2,krzywa!A:A,0)&amp;":C"&amp;MATCH(B238-$A$2,krzywa!A:A,0),TRUE)),IF(OR(L238="OFFPEAK"),AVERAGE(INDIRECT("krzywa!D"&amp;MATCH(A238-$A$2,krzywa!A:A,0)&amp;":D"&amp;MATCH(B238-$A$2,krzywa!A:A,0))))))),4)</f>
        <v>0</v>
      </c>
      <c r="K238">
        <f t="shared" si="46"/>
        <v>0</v>
      </c>
      <c r="M238">
        <f>NETWORKDAYS(A238,B238,koszyki!$M$20:$M$874)</f>
        <v>0</v>
      </c>
      <c r="N238">
        <f>B238-A238+1- NETWORKDAYS(A238,B238,koszyki!$M$20:$M$874)</f>
        <v>1</v>
      </c>
      <c r="O238" s="36" t="e">
        <f ca="1">ROUND(IF((B238-A238+1)&gt;2,IF(C238=75,AVERAGE(INDIRECT("krzywa!B"&amp;MATCH(K238-6,krzywa!A:A,0)&amp;":B"&amp;MATCH(K238-2,krzywa!A:A,0))),AVERAGE(INDIRECT("krzywa!B"&amp;MATCH(A238-$A$2+BM238,krzywa!A:A,0)&amp;":B"&amp;MATCH(B238-$A$2-AU238,krzywa!A:A,0)))),INDIRECT("krzywa!B"&amp;MATCH(K238,krzywa!A:A,0))),4)</f>
        <v>#N/A</v>
      </c>
      <c r="P238">
        <f t="shared" si="47"/>
        <v>0</v>
      </c>
      <c r="Q238" s="49">
        <f ca="1">-C238*ABS(D238-F238)*H238*I238*'Kalkulator Depozytów'!$F$14+'kompensacja międzyproduktowa'!X238</f>
        <v>0</v>
      </c>
    </row>
    <row r="239" spans="3:17">
      <c r="C239">
        <f t="shared" si="45"/>
        <v>0</v>
      </c>
      <c r="D239" s="21">
        <f>'Kalkulator Depozytów'!M244</f>
        <v>0</v>
      </c>
      <c r="E239" s="21">
        <f>'Kalkulator Depozytów'!N244</f>
        <v>0</v>
      </c>
      <c r="F239" s="21">
        <f>'Kalkulator Depozytów'!O244</f>
        <v>0</v>
      </c>
      <c r="G239" s="21">
        <f>'Kalkulator Depozytów'!P244</f>
        <v>0</v>
      </c>
      <c r="H239" s="21">
        <f>'Kalkulator Depozytów'!Q244</f>
        <v>0</v>
      </c>
      <c r="I239" s="37">
        <f ca="1">ROUND(IF(OR(AND(K239&gt;0,L239="PEAK5"),AND(K239&gt;0,L239="BASE5")),O239,IF(K239&gt;0,IF(OR(L239="BASE"),AVERAGE(INDIRECT("krzywa!C"&amp;MATCH(A239-$A$2,krzywa!A:A,0)&amp;":C"&amp;MATCH(B239-$A$2,krzywa!A:A,0),TRUE)),IF(OR(L239="OFFPEAK"),AVERAGE(INDIRECT("krzywa!D"&amp;MATCH(A239-$A$2,krzywa!A:A,0)&amp;":D"&amp;MATCH(B239-$A$2,krzywa!A:A,0))))))),4)</f>
        <v>0</v>
      </c>
      <c r="K239">
        <f t="shared" si="46"/>
        <v>0</v>
      </c>
      <c r="M239">
        <f>NETWORKDAYS(A239,B239,koszyki!$M$20:$M$874)</f>
        <v>0</v>
      </c>
      <c r="N239">
        <f>B239-A239+1- NETWORKDAYS(A239,B239,koszyki!$M$20:$M$874)</f>
        <v>1</v>
      </c>
      <c r="O239" s="36" t="e">
        <f ca="1">ROUND(IF((B239-A239+1)&gt;2,IF(C239=75,AVERAGE(INDIRECT("krzywa!B"&amp;MATCH(K239-6,krzywa!A:A,0)&amp;":B"&amp;MATCH(K239-2,krzywa!A:A,0))),AVERAGE(INDIRECT("krzywa!B"&amp;MATCH(A239-$A$2+BM239,krzywa!A:A,0)&amp;":B"&amp;MATCH(B239-$A$2-AU239,krzywa!A:A,0)))),INDIRECT("krzywa!B"&amp;MATCH(K239,krzywa!A:A,0))),4)</f>
        <v>#N/A</v>
      </c>
      <c r="P239">
        <f t="shared" si="47"/>
        <v>0</v>
      </c>
      <c r="Q239" s="49">
        <f ca="1">-C239*ABS(D239-F239)*H239*I239*'Kalkulator Depozytów'!$F$14+'kompensacja międzyproduktowa'!X239</f>
        <v>0</v>
      </c>
    </row>
    <row r="240" spans="3:17">
      <c r="C240">
        <f t="shared" si="45"/>
        <v>0</v>
      </c>
      <c r="D240" s="21">
        <f>'Kalkulator Depozytów'!M245</f>
        <v>0</v>
      </c>
      <c r="E240" s="21">
        <f>'Kalkulator Depozytów'!N245</f>
        <v>0</v>
      </c>
      <c r="F240" s="21">
        <f>'Kalkulator Depozytów'!O245</f>
        <v>0</v>
      </c>
      <c r="G240" s="21">
        <f>'Kalkulator Depozytów'!P245</f>
        <v>0</v>
      </c>
      <c r="H240" s="21">
        <f>'Kalkulator Depozytów'!Q245</f>
        <v>0</v>
      </c>
      <c r="I240" s="37">
        <f ca="1">ROUND(IF(OR(AND(K240&gt;0,L240="PEAK5"),AND(K240&gt;0,L240="BASE5")),O240,IF(K240&gt;0,IF(OR(L240="BASE"),AVERAGE(INDIRECT("krzywa!C"&amp;MATCH(A240-$A$2,krzywa!A:A,0)&amp;":C"&amp;MATCH(B240-$A$2,krzywa!A:A,0),TRUE)),IF(OR(L240="OFFPEAK"),AVERAGE(INDIRECT("krzywa!D"&amp;MATCH(A240-$A$2,krzywa!A:A,0)&amp;":D"&amp;MATCH(B240-$A$2,krzywa!A:A,0))))))),4)</f>
        <v>0</v>
      </c>
      <c r="K240">
        <f t="shared" si="46"/>
        <v>0</v>
      </c>
      <c r="M240">
        <f>NETWORKDAYS(A240,B240,koszyki!$M$20:$M$874)</f>
        <v>0</v>
      </c>
      <c r="N240">
        <f>B240-A240+1- NETWORKDAYS(A240,B240,koszyki!$M$20:$M$874)</f>
        <v>1</v>
      </c>
      <c r="O240" s="36" t="e">
        <f ca="1">ROUND(IF((B240-A240+1)&gt;2,IF(C240=75,AVERAGE(INDIRECT("krzywa!B"&amp;MATCH(K240-6,krzywa!A:A,0)&amp;":B"&amp;MATCH(K240-2,krzywa!A:A,0))),AVERAGE(INDIRECT("krzywa!B"&amp;MATCH(A240-$A$2+BM240,krzywa!A:A,0)&amp;":B"&amp;MATCH(B240-$A$2-AU240,krzywa!A:A,0)))),INDIRECT("krzywa!B"&amp;MATCH(K240,krzywa!A:A,0))),4)</f>
        <v>#N/A</v>
      </c>
      <c r="P240">
        <f t="shared" si="47"/>
        <v>0</v>
      </c>
      <c r="Q240" s="49">
        <f ca="1">-C240*ABS(D240-F240)*H240*I240*'Kalkulator Depozytów'!$F$14+'kompensacja międzyproduktowa'!X240</f>
        <v>0</v>
      </c>
    </row>
    <row r="241" spans="3:17">
      <c r="C241">
        <f t="shared" si="45"/>
        <v>0</v>
      </c>
      <c r="D241" s="21">
        <f>'Kalkulator Depozytów'!M246</f>
        <v>0</v>
      </c>
      <c r="E241" s="21">
        <f>'Kalkulator Depozytów'!N246</f>
        <v>0</v>
      </c>
      <c r="F241" s="21">
        <f>'Kalkulator Depozytów'!O246</f>
        <v>0</v>
      </c>
      <c r="G241" s="21">
        <f>'Kalkulator Depozytów'!P246</f>
        <v>0</v>
      </c>
      <c r="H241" s="21">
        <f>'Kalkulator Depozytów'!Q246</f>
        <v>0</v>
      </c>
      <c r="I241" s="37">
        <f ca="1">ROUND(IF(OR(AND(K241&gt;0,L241="PEAK5"),AND(K241&gt;0,L241="BASE5")),O241,IF(K241&gt;0,IF(OR(L241="BASE"),AVERAGE(INDIRECT("krzywa!C"&amp;MATCH(A241-$A$2,krzywa!A:A,0)&amp;":C"&amp;MATCH(B241-$A$2,krzywa!A:A,0),TRUE)),IF(OR(L241="OFFPEAK"),AVERAGE(INDIRECT("krzywa!D"&amp;MATCH(A241-$A$2,krzywa!A:A,0)&amp;":D"&amp;MATCH(B241-$A$2,krzywa!A:A,0))))))),4)</f>
        <v>0</v>
      </c>
      <c r="K241">
        <f t="shared" si="46"/>
        <v>0</v>
      </c>
      <c r="M241">
        <f>NETWORKDAYS(A241,B241,koszyki!$M$20:$M$874)</f>
        <v>0</v>
      </c>
      <c r="N241">
        <f>B241-A241+1- NETWORKDAYS(A241,B241,koszyki!$M$20:$M$874)</f>
        <v>1</v>
      </c>
      <c r="O241" s="36" t="e">
        <f ca="1">ROUND(IF((B241-A241+1)&gt;2,IF(C241=75,AVERAGE(INDIRECT("krzywa!B"&amp;MATCH(K241-6,krzywa!A:A,0)&amp;":B"&amp;MATCH(K241-2,krzywa!A:A,0))),AVERAGE(INDIRECT("krzywa!B"&amp;MATCH(A241-$A$2+BM241,krzywa!A:A,0)&amp;":B"&amp;MATCH(B241-$A$2-AU241,krzywa!A:A,0)))),INDIRECT("krzywa!B"&amp;MATCH(K241,krzywa!A:A,0))),4)</f>
        <v>#N/A</v>
      </c>
      <c r="P241">
        <f t="shared" si="47"/>
        <v>0</v>
      </c>
      <c r="Q241" s="49">
        <f ca="1">-C241*ABS(D241-F241)*H241*I241*'Kalkulator Depozytów'!$F$14+'kompensacja międzyproduktowa'!X241</f>
        <v>0</v>
      </c>
    </row>
    <row r="242" spans="3:17">
      <c r="C242">
        <f t="shared" si="45"/>
        <v>0</v>
      </c>
      <c r="D242" s="21">
        <f>'Kalkulator Depozytów'!M247</f>
        <v>0</v>
      </c>
      <c r="E242" s="21">
        <f>'Kalkulator Depozytów'!N247</f>
        <v>0</v>
      </c>
      <c r="F242" s="21">
        <f>'Kalkulator Depozytów'!O247</f>
        <v>0</v>
      </c>
      <c r="G242" s="21">
        <f>'Kalkulator Depozytów'!P247</f>
        <v>0</v>
      </c>
      <c r="H242" s="21">
        <f>'Kalkulator Depozytów'!Q247</f>
        <v>0</v>
      </c>
      <c r="I242" s="37">
        <f ca="1">ROUND(IF(OR(AND(K242&gt;0,L242="PEAK5"),AND(K242&gt;0,L242="BASE5")),O242,IF(K242&gt;0,IF(OR(L242="BASE"),AVERAGE(INDIRECT("krzywa!C"&amp;MATCH(A242-$A$2,krzywa!A:A,0)&amp;":C"&amp;MATCH(B242-$A$2,krzywa!A:A,0),TRUE)),IF(OR(L242="OFFPEAK"),AVERAGE(INDIRECT("krzywa!D"&amp;MATCH(A242-$A$2,krzywa!A:A,0)&amp;":D"&amp;MATCH(B242-$A$2,krzywa!A:A,0))))))),4)</f>
        <v>0</v>
      </c>
      <c r="K242">
        <f t="shared" si="46"/>
        <v>0</v>
      </c>
      <c r="M242">
        <f>NETWORKDAYS(A242,B242,koszyki!$M$20:$M$874)</f>
        <v>0</v>
      </c>
      <c r="N242">
        <f>B242-A242+1- NETWORKDAYS(A242,B242,koszyki!$M$20:$M$874)</f>
        <v>1</v>
      </c>
      <c r="O242" s="36" t="e">
        <f ca="1">ROUND(IF((B242-A242+1)&gt;2,IF(C242=75,AVERAGE(INDIRECT("krzywa!B"&amp;MATCH(K242-6,krzywa!A:A,0)&amp;":B"&amp;MATCH(K242-2,krzywa!A:A,0))),AVERAGE(INDIRECT("krzywa!B"&amp;MATCH(A242-$A$2+BM242,krzywa!A:A,0)&amp;":B"&amp;MATCH(B242-$A$2-AU242,krzywa!A:A,0)))),INDIRECT("krzywa!B"&amp;MATCH(K242,krzywa!A:A,0))),4)</f>
        <v>#N/A</v>
      </c>
      <c r="P242">
        <f t="shared" si="47"/>
        <v>0</v>
      </c>
      <c r="Q242" s="49">
        <f ca="1">-C242*ABS(D242-F242)*H242*I242*'Kalkulator Depozytów'!$F$14+'kompensacja międzyproduktowa'!X242</f>
        <v>0</v>
      </c>
    </row>
    <row r="243" spans="3:17">
      <c r="C243">
        <f t="shared" si="45"/>
        <v>0</v>
      </c>
      <c r="D243" s="21">
        <f>'Kalkulator Depozytów'!M248</f>
        <v>0</v>
      </c>
      <c r="E243" s="21">
        <f>'Kalkulator Depozytów'!N248</f>
        <v>0</v>
      </c>
      <c r="F243" s="21">
        <f>'Kalkulator Depozytów'!O248</f>
        <v>0</v>
      </c>
      <c r="G243" s="21">
        <f>'Kalkulator Depozytów'!P248</f>
        <v>0</v>
      </c>
      <c r="H243" s="21">
        <f>'Kalkulator Depozytów'!Q248</f>
        <v>0</v>
      </c>
      <c r="I243" s="37">
        <f ca="1">ROUND(IF(OR(AND(K243&gt;0,L243="PEAK5"),AND(K243&gt;0,L243="BASE5")),O243,IF(K243&gt;0,IF(OR(L243="BASE"),AVERAGE(INDIRECT("krzywa!C"&amp;MATCH(A243-$A$2,krzywa!A:A,0)&amp;":C"&amp;MATCH(B243-$A$2,krzywa!A:A,0),TRUE)),IF(OR(L243="OFFPEAK"),AVERAGE(INDIRECT("krzywa!D"&amp;MATCH(A243-$A$2,krzywa!A:A,0)&amp;":D"&amp;MATCH(B243-$A$2,krzywa!A:A,0))))))),4)</f>
        <v>0</v>
      </c>
      <c r="K243">
        <f t="shared" si="46"/>
        <v>0</v>
      </c>
      <c r="M243">
        <f>NETWORKDAYS(A243,B243,koszyki!$M$20:$M$874)</f>
        <v>0</v>
      </c>
      <c r="N243">
        <f>B243-A243+1- NETWORKDAYS(A243,B243,koszyki!$M$20:$M$874)</f>
        <v>1</v>
      </c>
      <c r="O243" s="36" t="e">
        <f ca="1">ROUND(IF((B243-A243+1)&gt;2,IF(C243=75,AVERAGE(INDIRECT("krzywa!B"&amp;MATCH(K243-6,krzywa!A:A,0)&amp;":B"&amp;MATCH(K243-2,krzywa!A:A,0))),AVERAGE(INDIRECT("krzywa!B"&amp;MATCH(A243-$A$2+BM243,krzywa!A:A,0)&amp;":B"&amp;MATCH(B243-$A$2-AU243,krzywa!A:A,0)))),INDIRECT("krzywa!B"&amp;MATCH(K243,krzywa!A:A,0))),4)</f>
        <v>#N/A</v>
      </c>
      <c r="P243">
        <f t="shared" si="47"/>
        <v>0</v>
      </c>
      <c r="Q243" s="49">
        <f ca="1">-C243*ABS(D243-F243)*H243*I243*'Kalkulator Depozytów'!$F$14+'kompensacja międzyproduktowa'!X243</f>
        <v>0</v>
      </c>
    </row>
    <row r="244" spans="3:17">
      <c r="C244">
        <f t="shared" si="45"/>
        <v>0</v>
      </c>
      <c r="D244" s="21">
        <f>'Kalkulator Depozytów'!M249</f>
        <v>0</v>
      </c>
      <c r="E244" s="21">
        <f>'Kalkulator Depozytów'!N249</f>
        <v>0</v>
      </c>
      <c r="F244" s="21">
        <f>'Kalkulator Depozytów'!O249</f>
        <v>0</v>
      </c>
      <c r="G244" s="21">
        <f>'Kalkulator Depozytów'!P249</f>
        <v>0</v>
      </c>
      <c r="H244" s="21">
        <f>'Kalkulator Depozytów'!Q249</f>
        <v>0</v>
      </c>
      <c r="I244" s="37">
        <f ca="1">ROUND(IF(OR(AND(K244&gt;0,L244="PEAK5"),AND(K244&gt;0,L244="BASE5")),O244,IF(K244&gt;0,IF(OR(L244="BASE"),AVERAGE(INDIRECT("krzywa!C"&amp;MATCH(A244-$A$2,krzywa!A:A,0)&amp;":C"&amp;MATCH(B244-$A$2,krzywa!A:A,0),TRUE)),IF(OR(L244="OFFPEAK"),AVERAGE(INDIRECT("krzywa!D"&amp;MATCH(A244-$A$2,krzywa!A:A,0)&amp;":D"&amp;MATCH(B244-$A$2,krzywa!A:A,0))))))),4)</f>
        <v>0</v>
      </c>
      <c r="K244">
        <f t="shared" si="46"/>
        <v>0</v>
      </c>
      <c r="M244">
        <f>NETWORKDAYS(A244,B244,koszyki!$M$20:$M$874)</f>
        <v>0</v>
      </c>
      <c r="N244">
        <f>B244-A244+1- NETWORKDAYS(A244,B244,koszyki!$M$20:$M$874)</f>
        <v>1</v>
      </c>
      <c r="O244" s="36" t="e">
        <f ca="1">ROUND(IF((B244-A244+1)&gt;2,IF(C244=75,AVERAGE(INDIRECT("krzywa!B"&amp;MATCH(K244-6,krzywa!A:A,0)&amp;":B"&amp;MATCH(K244-2,krzywa!A:A,0))),AVERAGE(INDIRECT("krzywa!B"&amp;MATCH(A244-$A$2+BM244,krzywa!A:A,0)&amp;":B"&amp;MATCH(B244-$A$2-AU244,krzywa!A:A,0)))),INDIRECT("krzywa!B"&amp;MATCH(K244,krzywa!A:A,0))),4)</f>
        <v>#N/A</v>
      </c>
      <c r="P244">
        <f t="shared" si="47"/>
        <v>0</v>
      </c>
      <c r="Q244" s="49">
        <f ca="1">-C244*ABS(D244-F244)*H244*I244*'Kalkulator Depozytów'!$F$14+'kompensacja międzyproduktowa'!X244</f>
        <v>0</v>
      </c>
    </row>
    <row r="245" spans="3:17">
      <c r="C245">
        <f t="shared" si="45"/>
        <v>0</v>
      </c>
      <c r="D245" s="21">
        <f>'Kalkulator Depozytów'!M250</f>
        <v>0</v>
      </c>
      <c r="E245" s="21">
        <f>'Kalkulator Depozytów'!N250</f>
        <v>0</v>
      </c>
      <c r="F245" s="21">
        <f>'Kalkulator Depozytów'!O250</f>
        <v>0</v>
      </c>
      <c r="G245" s="21">
        <f>'Kalkulator Depozytów'!P250</f>
        <v>0</v>
      </c>
      <c r="H245" s="21">
        <f>'Kalkulator Depozytów'!Q250</f>
        <v>0</v>
      </c>
      <c r="I245" s="37">
        <f ca="1">ROUND(IF(OR(AND(K245&gt;0,L245="PEAK5"),AND(K245&gt;0,L245="BASE5")),O245,IF(K245&gt;0,IF(OR(L245="BASE"),AVERAGE(INDIRECT("krzywa!C"&amp;MATCH(A245-$A$2,krzywa!A:A,0)&amp;":C"&amp;MATCH(B245-$A$2,krzywa!A:A,0),TRUE)),IF(OR(L245="OFFPEAK"),AVERAGE(INDIRECT("krzywa!D"&amp;MATCH(A245-$A$2,krzywa!A:A,0)&amp;":D"&amp;MATCH(B245-$A$2,krzywa!A:A,0))))))),4)</f>
        <v>0</v>
      </c>
      <c r="K245">
        <f t="shared" si="46"/>
        <v>0</v>
      </c>
      <c r="M245">
        <f>NETWORKDAYS(A245,B245,koszyki!$M$20:$M$874)</f>
        <v>0</v>
      </c>
      <c r="N245">
        <f>B245-A245+1- NETWORKDAYS(A245,B245,koszyki!$M$20:$M$874)</f>
        <v>1</v>
      </c>
      <c r="O245" s="36" t="e">
        <f ca="1">ROUND(IF((B245-A245+1)&gt;2,IF(C245=75,AVERAGE(INDIRECT("krzywa!B"&amp;MATCH(K245-6,krzywa!A:A,0)&amp;":B"&amp;MATCH(K245-2,krzywa!A:A,0))),AVERAGE(INDIRECT("krzywa!B"&amp;MATCH(A245-$A$2+BM245,krzywa!A:A,0)&amp;":B"&amp;MATCH(B245-$A$2-AU245,krzywa!A:A,0)))),INDIRECT("krzywa!B"&amp;MATCH(K245,krzywa!A:A,0))),4)</f>
        <v>#N/A</v>
      </c>
      <c r="P245">
        <f t="shared" si="47"/>
        <v>0</v>
      </c>
      <c r="Q245" s="49">
        <f ca="1">-C245*ABS(D245-F245)*H245*I245*'Kalkulator Depozytów'!$F$14+'kompensacja międzyproduktowa'!X245</f>
        <v>0</v>
      </c>
    </row>
    <row r="246" spans="3:17">
      <c r="C246">
        <f t="shared" si="45"/>
        <v>0</v>
      </c>
      <c r="D246" s="21">
        <f>'Kalkulator Depozytów'!M251</f>
        <v>0</v>
      </c>
      <c r="E246" s="21">
        <f>'Kalkulator Depozytów'!N251</f>
        <v>0</v>
      </c>
      <c r="F246" s="21">
        <f>'Kalkulator Depozytów'!O251</f>
        <v>0</v>
      </c>
      <c r="G246" s="21">
        <f>'Kalkulator Depozytów'!P251</f>
        <v>0</v>
      </c>
      <c r="H246" s="21">
        <f>'Kalkulator Depozytów'!Q251</f>
        <v>0</v>
      </c>
      <c r="I246" s="37">
        <f ca="1">ROUND(IF(OR(AND(K246&gt;0,L246="PEAK5"),AND(K246&gt;0,L246="BASE5")),O246,IF(K246&gt;0,IF(OR(L246="BASE"),AVERAGE(INDIRECT("krzywa!C"&amp;MATCH(A246-$A$2,krzywa!A:A,0)&amp;":C"&amp;MATCH(B246-$A$2,krzywa!A:A,0),TRUE)),IF(OR(L246="OFFPEAK"),AVERAGE(INDIRECT("krzywa!D"&amp;MATCH(A246-$A$2,krzywa!A:A,0)&amp;":D"&amp;MATCH(B246-$A$2,krzywa!A:A,0))))))),4)</f>
        <v>0</v>
      </c>
      <c r="K246">
        <f t="shared" si="46"/>
        <v>0</v>
      </c>
      <c r="M246">
        <f>NETWORKDAYS(A246,B246,koszyki!$M$20:$M$874)</f>
        <v>0</v>
      </c>
      <c r="N246">
        <f>B246-A246+1- NETWORKDAYS(A246,B246,koszyki!$M$20:$M$874)</f>
        <v>1</v>
      </c>
      <c r="O246" s="36" t="e">
        <f ca="1">ROUND(IF((B246-A246+1)&gt;2,IF(C246=75,AVERAGE(INDIRECT("krzywa!B"&amp;MATCH(K246-6,krzywa!A:A,0)&amp;":B"&amp;MATCH(K246-2,krzywa!A:A,0))),AVERAGE(INDIRECT("krzywa!B"&amp;MATCH(A246-$A$2+BM246,krzywa!A:A,0)&amp;":B"&amp;MATCH(B246-$A$2-AU246,krzywa!A:A,0)))),INDIRECT("krzywa!B"&amp;MATCH(K246,krzywa!A:A,0))),4)</f>
        <v>#N/A</v>
      </c>
      <c r="P246">
        <f t="shared" si="47"/>
        <v>0</v>
      </c>
      <c r="Q246" s="49">
        <f ca="1">-C246*ABS(D246-F246)*H246*I246*'Kalkulator Depozytów'!$F$14+'kompensacja międzyproduktowa'!X246</f>
        <v>0</v>
      </c>
    </row>
    <row r="247" spans="3:17">
      <c r="C247">
        <f t="shared" si="45"/>
        <v>0</v>
      </c>
      <c r="D247" s="21">
        <f>'Kalkulator Depozytów'!M252</f>
        <v>0</v>
      </c>
      <c r="E247" s="21">
        <f>'Kalkulator Depozytów'!N252</f>
        <v>0</v>
      </c>
      <c r="F247" s="21">
        <f>'Kalkulator Depozytów'!O252</f>
        <v>0</v>
      </c>
      <c r="G247" s="21">
        <f>'Kalkulator Depozytów'!P252</f>
        <v>0</v>
      </c>
      <c r="H247" s="21">
        <f>'Kalkulator Depozytów'!Q252</f>
        <v>0</v>
      </c>
      <c r="I247" s="37">
        <f ca="1">ROUND(IF(OR(AND(K247&gt;0,L247="PEAK5"),AND(K247&gt;0,L247="BASE5")),O247,IF(K247&gt;0,IF(OR(L247="BASE"),AVERAGE(INDIRECT("krzywa!C"&amp;MATCH(A247-$A$2,krzywa!A:A,0)&amp;":C"&amp;MATCH(B247-$A$2,krzywa!A:A,0),TRUE)),IF(OR(L247="OFFPEAK"),AVERAGE(INDIRECT("krzywa!D"&amp;MATCH(A247-$A$2,krzywa!A:A,0)&amp;":D"&amp;MATCH(B247-$A$2,krzywa!A:A,0))))))),4)</f>
        <v>0</v>
      </c>
      <c r="K247">
        <f t="shared" si="46"/>
        <v>0</v>
      </c>
      <c r="M247">
        <f>NETWORKDAYS(A247,B247,koszyki!$M$20:$M$874)</f>
        <v>0</v>
      </c>
      <c r="N247">
        <f>B247-A247+1- NETWORKDAYS(A247,B247,koszyki!$M$20:$M$874)</f>
        <v>1</v>
      </c>
      <c r="O247" s="36" t="e">
        <f ca="1">ROUND(IF((B247-A247+1)&gt;2,IF(C247=75,AVERAGE(INDIRECT("krzywa!B"&amp;MATCH(K247-6,krzywa!A:A,0)&amp;":B"&amp;MATCH(K247-2,krzywa!A:A,0))),AVERAGE(INDIRECT("krzywa!B"&amp;MATCH(A247-$A$2+BM247,krzywa!A:A,0)&amp;":B"&amp;MATCH(B247-$A$2-AU247,krzywa!A:A,0)))),INDIRECT("krzywa!B"&amp;MATCH(K247,krzywa!A:A,0))),4)</f>
        <v>#N/A</v>
      </c>
      <c r="P247">
        <f t="shared" si="47"/>
        <v>0</v>
      </c>
      <c r="Q247" s="49">
        <f ca="1">-C247*ABS(D247-F247)*H247*I247*'Kalkulator Depozytów'!$F$14+'kompensacja międzyproduktowa'!X247</f>
        <v>0</v>
      </c>
    </row>
    <row r="248" spans="3:17">
      <c r="C248">
        <f t="shared" si="45"/>
        <v>0</v>
      </c>
      <c r="D248" s="21">
        <f>'Kalkulator Depozytów'!M253</f>
        <v>0</v>
      </c>
      <c r="E248" s="21">
        <f>'Kalkulator Depozytów'!N253</f>
        <v>0</v>
      </c>
      <c r="F248" s="21">
        <f>'Kalkulator Depozytów'!O253</f>
        <v>0</v>
      </c>
      <c r="G248" s="21">
        <f>'Kalkulator Depozytów'!P253</f>
        <v>0</v>
      </c>
      <c r="H248" s="21">
        <f>'Kalkulator Depozytów'!Q253</f>
        <v>0</v>
      </c>
      <c r="I248" s="37">
        <f ca="1">ROUND(IF(OR(AND(K248&gt;0,L248="PEAK5"),AND(K248&gt;0,L248="BASE5")),O248,IF(K248&gt;0,IF(OR(L248="BASE"),AVERAGE(INDIRECT("krzywa!C"&amp;MATCH(A248-$A$2,krzywa!A:A,0)&amp;":C"&amp;MATCH(B248-$A$2,krzywa!A:A,0),TRUE)),IF(OR(L248="OFFPEAK"),AVERAGE(INDIRECT("krzywa!D"&amp;MATCH(A248-$A$2,krzywa!A:A,0)&amp;":D"&amp;MATCH(B248-$A$2,krzywa!A:A,0))))))),4)</f>
        <v>0</v>
      </c>
      <c r="K248">
        <f t="shared" si="46"/>
        <v>0</v>
      </c>
      <c r="M248">
        <f>NETWORKDAYS(A248,B248,koszyki!$M$20:$M$874)</f>
        <v>0</v>
      </c>
      <c r="N248">
        <f>B248-A248+1- NETWORKDAYS(A248,B248,koszyki!$M$20:$M$874)</f>
        <v>1</v>
      </c>
      <c r="O248" s="36" t="e">
        <f ca="1">ROUND(IF((B248-A248+1)&gt;2,IF(C248=75,AVERAGE(INDIRECT("krzywa!B"&amp;MATCH(K248-6,krzywa!A:A,0)&amp;":B"&amp;MATCH(K248-2,krzywa!A:A,0))),AVERAGE(INDIRECT("krzywa!B"&amp;MATCH(A248-$A$2+BM248,krzywa!A:A,0)&amp;":B"&amp;MATCH(B248-$A$2-AU248,krzywa!A:A,0)))),INDIRECT("krzywa!B"&amp;MATCH(K248,krzywa!A:A,0))),4)</f>
        <v>#N/A</v>
      </c>
      <c r="P248">
        <f t="shared" si="47"/>
        <v>0</v>
      </c>
      <c r="Q248" s="49">
        <f ca="1">-C248*ABS(D248-F248)*H248*I248*'Kalkulator Depozytów'!$F$14+'kompensacja międzyproduktowa'!X248</f>
        <v>0</v>
      </c>
    </row>
    <row r="249" spans="3:17">
      <c r="C249">
        <f t="shared" si="45"/>
        <v>0</v>
      </c>
      <c r="D249" s="21">
        <f>'Kalkulator Depozytów'!M254</f>
        <v>0</v>
      </c>
      <c r="E249" s="21">
        <f>'Kalkulator Depozytów'!N254</f>
        <v>0</v>
      </c>
      <c r="F249" s="21">
        <f>'Kalkulator Depozytów'!O254</f>
        <v>0</v>
      </c>
      <c r="G249" s="21">
        <f>'Kalkulator Depozytów'!P254</f>
        <v>0</v>
      </c>
      <c r="H249" s="21">
        <f>'Kalkulator Depozytów'!Q254</f>
        <v>0</v>
      </c>
      <c r="I249" s="37">
        <f ca="1">ROUND(IF(OR(AND(K249&gt;0,L249="PEAK5"),AND(K249&gt;0,L249="BASE5")),O249,IF(K249&gt;0,IF(OR(L249="BASE"),AVERAGE(INDIRECT("krzywa!C"&amp;MATCH(A249-$A$2,krzywa!A:A,0)&amp;":C"&amp;MATCH(B249-$A$2,krzywa!A:A,0),TRUE)),IF(OR(L249="OFFPEAK"),AVERAGE(INDIRECT("krzywa!D"&amp;MATCH(A249-$A$2,krzywa!A:A,0)&amp;":D"&amp;MATCH(B249-$A$2,krzywa!A:A,0))))))),4)</f>
        <v>0</v>
      </c>
      <c r="K249">
        <f t="shared" si="46"/>
        <v>0</v>
      </c>
      <c r="M249">
        <f>NETWORKDAYS(A249,B249,koszyki!$M$20:$M$874)</f>
        <v>0</v>
      </c>
      <c r="N249">
        <f>B249-A249+1- NETWORKDAYS(A249,B249,koszyki!$M$20:$M$874)</f>
        <v>1</v>
      </c>
      <c r="O249" s="36" t="e">
        <f ca="1">ROUND(IF((B249-A249+1)&gt;2,IF(C249=75,AVERAGE(INDIRECT("krzywa!B"&amp;MATCH(K249-6,krzywa!A:A,0)&amp;":B"&amp;MATCH(K249-2,krzywa!A:A,0))),AVERAGE(INDIRECT("krzywa!B"&amp;MATCH(A249-$A$2+BM249,krzywa!A:A,0)&amp;":B"&amp;MATCH(B249-$A$2-AU249,krzywa!A:A,0)))),INDIRECT("krzywa!B"&amp;MATCH(K249,krzywa!A:A,0))),4)</f>
        <v>#N/A</v>
      </c>
      <c r="P249">
        <f t="shared" si="47"/>
        <v>0</v>
      </c>
      <c r="Q249" s="49">
        <f ca="1">-C249*ABS(D249-F249)*H249*I249*'Kalkulator Depozytów'!$F$14+'kompensacja międzyproduktowa'!X249</f>
        <v>0</v>
      </c>
    </row>
    <row r="250" spans="3:17">
      <c r="C250">
        <f t="shared" si="45"/>
        <v>0</v>
      </c>
      <c r="D250" s="21">
        <f>'Kalkulator Depozytów'!M255</f>
        <v>0</v>
      </c>
      <c r="E250" s="21">
        <f>'Kalkulator Depozytów'!N255</f>
        <v>0</v>
      </c>
      <c r="F250" s="21">
        <f>'Kalkulator Depozytów'!O255</f>
        <v>0</v>
      </c>
      <c r="G250" s="21">
        <f>'Kalkulator Depozytów'!P255</f>
        <v>0</v>
      </c>
      <c r="H250" s="21">
        <f>'Kalkulator Depozytów'!Q255</f>
        <v>0</v>
      </c>
      <c r="I250" s="37">
        <f ca="1">ROUND(IF(OR(AND(K250&gt;0,L250="PEAK5"),AND(K250&gt;0,L250="BASE5")),O250,IF(K250&gt;0,IF(OR(L250="BASE"),AVERAGE(INDIRECT("krzywa!C"&amp;MATCH(A250-$A$2,krzywa!A:A,0)&amp;":C"&amp;MATCH(B250-$A$2,krzywa!A:A,0),TRUE)),IF(OR(L250="OFFPEAK"),AVERAGE(INDIRECT("krzywa!D"&amp;MATCH(A250-$A$2,krzywa!A:A,0)&amp;":D"&amp;MATCH(B250-$A$2,krzywa!A:A,0))))))),4)</f>
        <v>0</v>
      </c>
      <c r="K250">
        <f t="shared" si="46"/>
        <v>0</v>
      </c>
      <c r="M250">
        <f>NETWORKDAYS(A250,B250,koszyki!$M$20:$M$874)</f>
        <v>0</v>
      </c>
      <c r="N250">
        <f>B250-A250+1- NETWORKDAYS(A250,B250,koszyki!$M$20:$M$874)</f>
        <v>1</v>
      </c>
      <c r="O250" s="36" t="e">
        <f ca="1">ROUND(IF((B250-A250+1)&gt;2,IF(C250=75,AVERAGE(INDIRECT("krzywa!B"&amp;MATCH(K250-6,krzywa!A:A,0)&amp;":B"&amp;MATCH(K250-2,krzywa!A:A,0))),AVERAGE(INDIRECT("krzywa!B"&amp;MATCH(A250-$A$2+BM250,krzywa!A:A,0)&amp;":B"&amp;MATCH(B250-$A$2-AU250,krzywa!A:A,0)))),INDIRECT("krzywa!B"&amp;MATCH(K250,krzywa!A:A,0))),4)</f>
        <v>#N/A</v>
      </c>
      <c r="P250">
        <f t="shared" si="47"/>
        <v>0</v>
      </c>
      <c r="Q250" s="49">
        <f ca="1">-C250*ABS(D250-F250)*H250*I250*'Kalkulator Depozytów'!$F$14+'kompensacja międzyproduktowa'!X250</f>
        <v>0</v>
      </c>
    </row>
    <row r="251" spans="3:17">
      <c r="C251">
        <f t="shared" si="45"/>
        <v>0</v>
      </c>
      <c r="D251" s="21">
        <f>'Kalkulator Depozytów'!M256</f>
        <v>0</v>
      </c>
      <c r="E251" s="21">
        <f>'Kalkulator Depozytów'!N256</f>
        <v>0</v>
      </c>
      <c r="F251" s="21">
        <f>'Kalkulator Depozytów'!O256</f>
        <v>0</v>
      </c>
      <c r="G251" s="21">
        <f>'Kalkulator Depozytów'!P256</f>
        <v>0</v>
      </c>
      <c r="H251" s="21">
        <f>'Kalkulator Depozytów'!Q256</f>
        <v>0</v>
      </c>
      <c r="I251" s="37">
        <f ca="1">ROUND(IF(OR(AND(K251&gt;0,L251="PEAK5"),AND(K251&gt;0,L251="BASE5")),O251,IF(K251&gt;0,IF(OR(L251="BASE"),AVERAGE(INDIRECT("krzywa!C"&amp;MATCH(A251-$A$2,krzywa!A:A,0)&amp;":C"&amp;MATCH(B251-$A$2,krzywa!A:A,0),TRUE)),IF(OR(L251="OFFPEAK"),AVERAGE(INDIRECT("krzywa!D"&amp;MATCH(A251-$A$2,krzywa!A:A,0)&amp;":D"&amp;MATCH(B251-$A$2,krzywa!A:A,0))))))),4)</f>
        <v>0</v>
      </c>
      <c r="K251">
        <f t="shared" si="46"/>
        <v>0</v>
      </c>
      <c r="M251">
        <f>NETWORKDAYS(A251,B251,koszyki!$M$20:$M$874)</f>
        <v>0</v>
      </c>
      <c r="N251">
        <f>B251-A251+1- NETWORKDAYS(A251,B251,koszyki!$M$20:$M$874)</f>
        <v>1</v>
      </c>
      <c r="O251" s="36" t="e">
        <f ca="1">ROUND(IF((B251-A251+1)&gt;2,IF(C251=75,AVERAGE(INDIRECT("krzywa!B"&amp;MATCH(K251-6,krzywa!A:A,0)&amp;":B"&amp;MATCH(K251-2,krzywa!A:A,0))),AVERAGE(INDIRECT("krzywa!B"&amp;MATCH(A251-$A$2+BM251,krzywa!A:A,0)&amp;":B"&amp;MATCH(B251-$A$2-AU251,krzywa!A:A,0)))),INDIRECT("krzywa!B"&amp;MATCH(K251,krzywa!A:A,0))),4)</f>
        <v>#N/A</v>
      </c>
      <c r="P251">
        <f t="shared" si="47"/>
        <v>0</v>
      </c>
      <c r="Q251" s="49">
        <f ca="1">-C251*ABS(D251-F251)*H251*I251*'Kalkulator Depozytów'!$F$14+'kompensacja międzyproduktowa'!X251</f>
        <v>0</v>
      </c>
    </row>
    <row r="252" spans="3:17">
      <c r="C252">
        <f t="shared" si="45"/>
        <v>0</v>
      </c>
      <c r="D252" s="21">
        <f>'Kalkulator Depozytów'!M257</f>
        <v>0</v>
      </c>
      <c r="E252" s="21">
        <f>'Kalkulator Depozytów'!N257</f>
        <v>0</v>
      </c>
      <c r="F252" s="21">
        <f>'Kalkulator Depozytów'!O257</f>
        <v>0</v>
      </c>
      <c r="G252" s="21">
        <f>'Kalkulator Depozytów'!P257</f>
        <v>0</v>
      </c>
      <c r="H252" s="21">
        <f>'Kalkulator Depozytów'!Q257</f>
        <v>0</v>
      </c>
      <c r="I252" s="37">
        <f ca="1">ROUND(IF(OR(AND(K252&gt;0,L252="PEAK5"),AND(K252&gt;0,L252="BASE5")),O252,IF(K252&gt;0,IF(OR(L252="BASE"),AVERAGE(INDIRECT("krzywa!C"&amp;MATCH(A252-$A$2,krzywa!A:A,0)&amp;":C"&amp;MATCH(B252-$A$2,krzywa!A:A,0),TRUE)),IF(OR(L252="OFFPEAK"),AVERAGE(INDIRECT("krzywa!D"&amp;MATCH(A252-$A$2,krzywa!A:A,0)&amp;":D"&amp;MATCH(B252-$A$2,krzywa!A:A,0))))))),4)</f>
        <v>0</v>
      </c>
      <c r="K252">
        <f t="shared" si="46"/>
        <v>0</v>
      </c>
      <c r="M252">
        <f>NETWORKDAYS(A252,B252,koszyki!$M$20:$M$874)</f>
        <v>0</v>
      </c>
      <c r="N252">
        <f>B252-A252+1- NETWORKDAYS(A252,B252,koszyki!$M$20:$M$874)</f>
        <v>1</v>
      </c>
      <c r="O252" s="36" t="e">
        <f ca="1">ROUND(IF((B252-A252+1)&gt;2,IF(C252=75,AVERAGE(INDIRECT("krzywa!B"&amp;MATCH(K252-6,krzywa!A:A,0)&amp;":B"&amp;MATCH(K252-2,krzywa!A:A,0))),AVERAGE(INDIRECT("krzywa!B"&amp;MATCH(A252-$A$2+BM252,krzywa!A:A,0)&amp;":B"&amp;MATCH(B252-$A$2-AU252,krzywa!A:A,0)))),INDIRECT("krzywa!B"&amp;MATCH(K252,krzywa!A:A,0))),4)</f>
        <v>#N/A</v>
      </c>
      <c r="P252">
        <f t="shared" si="47"/>
        <v>0</v>
      </c>
      <c r="Q252" s="49">
        <f ca="1">-C252*ABS(D252-F252)*H252*I252*'Kalkulator Depozytów'!$F$14+'kompensacja międzyproduktowa'!X252</f>
        <v>0</v>
      </c>
    </row>
    <row r="253" spans="3:17">
      <c r="C253">
        <f t="shared" si="45"/>
        <v>0</v>
      </c>
      <c r="D253" s="21">
        <f>'Kalkulator Depozytów'!M258</f>
        <v>0</v>
      </c>
      <c r="E253" s="21">
        <f>'Kalkulator Depozytów'!N258</f>
        <v>0</v>
      </c>
      <c r="F253" s="21">
        <f>'Kalkulator Depozytów'!O258</f>
        <v>0</v>
      </c>
      <c r="G253" s="21">
        <f>'Kalkulator Depozytów'!P258</f>
        <v>0</v>
      </c>
      <c r="H253" s="21">
        <f>'Kalkulator Depozytów'!Q258</f>
        <v>0</v>
      </c>
      <c r="I253" s="37">
        <f ca="1">ROUND(IF(OR(AND(K253&gt;0,L253="PEAK5"),AND(K253&gt;0,L253="BASE5")),O253,IF(K253&gt;0,IF(OR(L253="BASE"),AVERAGE(INDIRECT("krzywa!C"&amp;MATCH(A253-$A$2,krzywa!A:A,0)&amp;":C"&amp;MATCH(B253-$A$2,krzywa!A:A,0),TRUE)),IF(OR(L253="OFFPEAK"),AVERAGE(INDIRECT("krzywa!D"&amp;MATCH(A253-$A$2,krzywa!A:A,0)&amp;":D"&amp;MATCH(B253-$A$2,krzywa!A:A,0))))))),4)</f>
        <v>0</v>
      </c>
      <c r="K253">
        <f t="shared" si="46"/>
        <v>0</v>
      </c>
      <c r="M253">
        <f>NETWORKDAYS(A253,B253,koszyki!$M$20:$M$874)</f>
        <v>0</v>
      </c>
      <c r="N253">
        <f>B253-A253+1- NETWORKDAYS(A253,B253,koszyki!$M$20:$M$874)</f>
        <v>1</v>
      </c>
      <c r="O253" s="36" t="e">
        <f ca="1">ROUND(IF((B253-A253+1)&gt;2,IF(C253=75,AVERAGE(INDIRECT("krzywa!B"&amp;MATCH(K253-6,krzywa!A:A,0)&amp;":B"&amp;MATCH(K253-2,krzywa!A:A,0))),AVERAGE(INDIRECT("krzywa!B"&amp;MATCH(A253-$A$2+BM253,krzywa!A:A,0)&amp;":B"&amp;MATCH(B253-$A$2-AU253,krzywa!A:A,0)))),INDIRECT("krzywa!B"&amp;MATCH(K253,krzywa!A:A,0))),4)</f>
        <v>#N/A</v>
      </c>
      <c r="P253">
        <f t="shared" si="47"/>
        <v>0</v>
      </c>
      <c r="Q253" s="49">
        <f ca="1">-C253*ABS(D253-F253)*H253*I253*'Kalkulator Depozytów'!$F$14+'kompensacja międzyproduktowa'!X253</f>
        <v>0</v>
      </c>
    </row>
    <row r="254" spans="3:17">
      <c r="C254">
        <f t="shared" si="45"/>
        <v>0</v>
      </c>
      <c r="D254" s="21">
        <f>'Kalkulator Depozytów'!M259</f>
        <v>0</v>
      </c>
      <c r="E254" s="21">
        <f>'Kalkulator Depozytów'!N259</f>
        <v>0</v>
      </c>
      <c r="F254" s="21">
        <f>'Kalkulator Depozytów'!O259</f>
        <v>0</v>
      </c>
      <c r="G254" s="21">
        <f>'Kalkulator Depozytów'!P259</f>
        <v>0</v>
      </c>
      <c r="H254" s="21">
        <f>'Kalkulator Depozytów'!Q259</f>
        <v>0</v>
      </c>
      <c r="I254" s="37">
        <f ca="1">ROUND(IF(OR(AND(K254&gt;0,L254="PEAK5"),AND(K254&gt;0,L254="BASE5")),O254,IF(K254&gt;0,IF(OR(L254="BASE"),AVERAGE(INDIRECT("krzywa!C"&amp;MATCH(A254-$A$2,krzywa!A:A,0)&amp;":C"&amp;MATCH(B254-$A$2,krzywa!A:A,0),TRUE)),IF(OR(L254="OFFPEAK"),AVERAGE(INDIRECT("krzywa!D"&amp;MATCH(A254-$A$2,krzywa!A:A,0)&amp;":D"&amp;MATCH(B254-$A$2,krzywa!A:A,0))))))),4)</f>
        <v>0</v>
      </c>
      <c r="K254">
        <f t="shared" si="46"/>
        <v>0</v>
      </c>
      <c r="M254">
        <f>NETWORKDAYS(A254,B254,koszyki!$M$20:$M$874)</f>
        <v>0</v>
      </c>
      <c r="N254">
        <f>B254-A254+1- NETWORKDAYS(A254,B254,koszyki!$M$20:$M$874)</f>
        <v>1</v>
      </c>
      <c r="O254" s="36" t="e">
        <f ca="1">ROUND(IF((B254-A254+1)&gt;2,IF(C254=75,AVERAGE(INDIRECT("krzywa!B"&amp;MATCH(K254-6,krzywa!A:A,0)&amp;":B"&amp;MATCH(K254-2,krzywa!A:A,0))),AVERAGE(INDIRECT("krzywa!B"&amp;MATCH(A254-$A$2+BM254,krzywa!A:A,0)&amp;":B"&amp;MATCH(B254-$A$2-AU254,krzywa!A:A,0)))),INDIRECT("krzywa!B"&amp;MATCH(K254,krzywa!A:A,0))),4)</f>
        <v>#N/A</v>
      </c>
      <c r="P254">
        <f t="shared" si="47"/>
        <v>0</v>
      </c>
      <c r="Q254" s="49">
        <f ca="1">-C254*ABS(D254-F254)*H254*I254*'Kalkulator Depozytów'!$F$14+'kompensacja międzyproduktowa'!X254</f>
        <v>0</v>
      </c>
    </row>
    <row r="255" spans="3:17">
      <c r="C255">
        <f t="shared" si="45"/>
        <v>0</v>
      </c>
      <c r="D255" s="21">
        <f>'Kalkulator Depozytów'!M260</f>
        <v>0</v>
      </c>
      <c r="E255" s="21">
        <f>'Kalkulator Depozytów'!N260</f>
        <v>0</v>
      </c>
      <c r="F255" s="21">
        <f>'Kalkulator Depozytów'!O260</f>
        <v>0</v>
      </c>
      <c r="G255" s="21">
        <f>'Kalkulator Depozytów'!P260</f>
        <v>0</v>
      </c>
      <c r="H255" s="21">
        <f>'Kalkulator Depozytów'!Q260</f>
        <v>0</v>
      </c>
      <c r="I255" s="37">
        <f ca="1">ROUND(IF(OR(AND(K255&gt;0,L255="PEAK5"),AND(K255&gt;0,L255="BASE5")),O255,IF(K255&gt;0,IF(OR(L255="BASE"),AVERAGE(INDIRECT("krzywa!C"&amp;MATCH(A255-$A$2,krzywa!A:A,0)&amp;":C"&amp;MATCH(B255-$A$2,krzywa!A:A,0),TRUE)),IF(OR(L255="OFFPEAK"),AVERAGE(INDIRECT("krzywa!D"&amp;MATCH(A255-$A$2,krzywa!A:A,0)&amp;":D"&amp;MATCH(B255-$A$2,krzywa!A:A,0))))))),4)</f>
        <v>0</v>
      </c>
      <c r="K255">
        <f t="shared" si="46"/>
        <v>0</v>
      </c>
      <c r="M255">
        <f>NETWORKDAYS(A255,B255,koszyki!$M$20:$M$874)</f>
        <v>0</v>
      </c>
      <c r="N255">
        <f>B255-A255+1- NETWORKDAYS(A255,B255,koszyki!$M$20:$M$874)</f>
        <v>1</v>
      </c>
      <c r="O255" s="36" t="e">
        <f ca="1">ROUND(IF((B255-A255+1)&gt;2,IF(C255=75,AVERAGE(INDIRECT("krzywa!B"&amp;MATCH(K255-6,krzywa!A:A,0)&amp;":B"&amp;MATCH(K255-2,krzywa!A:A,0))),AVERAGE(INDIRECT("krzywa!B"&amp;MATCH(A255-$A$2+BM255,krzywa!A:A,0)&amp;":B"&amp;MATCH(B255-$A$2-AU255,krzywa!A:A,0)))),INDIRECT("krzywa!B"&amp;MATCH(K255,krzywa!A:A,0))),4)</f>
        <v>#N/A</v>
      </c>
      <c r="P255">
        <f t="shared" si="47"/>
        <v>0</v>
      </c>
      <c r="Q255" s="49">
        <f ca="1">-C255*ABS(D255-F255)*H255*I255*'Kalkulator Depozytów'!$F$14+'kompensacja międzyproduktowa'!X255</f>
        <v>0</v>
      </c>
    </row>
    <row r="256" spans="3:17">
      <c r="C256">
        <f t="shared" si="45"/>
        <v>0</v>
      </c>
      <c r="D256" s="21">
        <f>'Kalkulator Depozytów'!M261</f>
        <v>0</v>
      </c>
      <c r="E256" s="21">
        <f>'Kalkulator Depozytów'!N261</f>
        <v>0</v>
      </c>
      <c r="F256" s="21">
        <f>'Kalkulator Depozytów'!O261</f>
        <v>0</v>
      </c>
      <c r="G256" s="21">
        <f>'Kalkulator Depozytów'!P261</f>
        <v>0</v>
      </c>
      <c r="H256" s="21">
        <f>'Kalkulator Depozytów'!Q261</f>
        <v>0</v>
      </c>
      <c r="I256" s="37">
        <f ca="1">ROUND(IF(OR(AND(K256&gt;0,L256="PEAK5"),AND(K256&gt;0,L256="BASE5")),O256,IF(K256&gt;0,IF(OR(L256="BASE"),AVERAGE(INDIRECT("krzywa!C"&amp;MATCH(A256-$A$2,krzywa!A:A,0)&amp;":C"&amp;MATCH(B256-$A$2,krzywa!A:A,0),TRUE)),IF(OR(L256="OFFPEAK"),AVERAGE(INDIRECT("krzywa!D"&amp;MATCH(A256-$A$2,krzywa!A:A,0)&amp;":D"&amp;MATCH(B256-$A$2,krzywa!A:A,0))))))),4)</f>
        <v>0</v>
      </c>
      <c r="K256">
        <f t="shared" si="46"/>
        <v>0</v>
      </c>
      <c r="M256">
        <f>NETWORKDAYS(A256,B256,koszyki!$M$20:$M$874)</f>
        <v>0</v>
      </c>
      <c r="N256">
        <f>B256-A256+1- NETWORKDAYS(A256,B256,koszyki!$M$20:$M$874)</f>
        <v>1</v>
      </c>
      <c r="O256" s="36" t="e">
        <f ca="1">ROUND(IF((B256-A256+1)&gt;2,IF(C256=75,AVERAGE(INDIRECT("krzywa!B"&amp;MATCH(K256-6,krzywa!A:A,0)&amp;":B"&amp;MATCH(K256-2,krzywa!A:A,0))),AVERAGE(INDIRECT("krzywa!B"&amp;MATCH(A256-$A$2+BM256,krzywa!A:A,0)&amp;":B"&amp;MATCH(B256-$A$2-AU256,krzywa!A:A,0)))),INDIRECT("krzywa!B"&amp;MATCH(K256,krzywa!A:A,0))),4)</f>
        <v>#N/A</v>
      </c>
      <c r="P256">
        <f t="shared" si="47"/>
        <v>0</v>
      </c>
      <c r="Q256" s="49">
        <f ca="1">-C256*ABS(D256-F256)*H256*I256*'Kalkulator Depozytów'!$F$14+'kompensacja międzyproduktowa'!X256</f>
        <v>0</v>
      </c>
    </row>
    <row r="257" spans="3:17">
      <c r="C257">
        <f t="shared" si="45"/>
        <v>0</v>
      </c>
      <c r="D257" s="21">
        <f>'Kalkulator Depozytów'!M262</f>
        <v>0</v>
      </c>
      <c r="E257" s="21">
        <f>'Kalkulator Depozytów'!N262</f>
        <v>0</v>
      </c>
      <c r="F257" s="21">
        <f>'Kalkulator Depozytów'!O262</f>
        <v>0</v>
      </c>
      <c r="G257" s="21">
        <f>'Kalkulator Depozytów'!P262</f>
        <v>0</v>
      </c>
      <c r="H257" s="21">
        <f>'Kalkulator Depozytów'!Q262</f>
        <v>0</v>
      </c>
      <c r="I257" s="37">
        <f ca="1">ROUND(IF(OR(AND(K257&gt;0,L257="PEAK5"),AND(K257&gt;0,L257="BASE5")),O257,IF(K257&gt;0,IF(OR(L257="BASE"),AVERAGE(INDIRECT("krzywa!C"&amp;MATCH(A257-$A$2,krzywa!A:A,0)&amp;":C"&amp;MATCH(B257-$A$2,krzywa!A:A,0),TRUE)),IF(OR(L257="OFFPEAK"),AVERAGE(INDIRECT("krzywa!D"&amp;MATCH(A257-$A$2,krzywa!A:A,0)&amp;":D"&amp;MATCH(B257-$A$2,krzywa!A:A,0))))))),4)</f>
        <v>0</v>
      </c>
      <c r="K257">
        <f t="shared" si="46"/>
        <v>0</v>
      </c>
      <c r="M257">
        <f>NETWORKDAYS(A257,B257,koszyki!$M$20:$M$874)</f>
        <v>0</v>
      </c>
      <c r="N257">
        <f>B257-A257+1- NETWORKDAYS(A257,B257,koszyki!$M$20:$M$874)</f>
        <v>1</v>
      </c>
      <c r="O257" s="36" t="e">
        <f ca="1">ROUND(IF((B257-A257+1)&gt;2,IF(C257=75,AVERAGE(INDIRECT("krzywa!B"&amp;MATCH(K257-6,krzywa!A:A,0)&amp;":B"&amp;MATCH(K257-2,krzywa!A:A,0))),AVERAGE(INDIRECT("krzywa!B"&amp;MATCH(A257-$A$2+BM257,krzywa!A:A,0)&amp;":B"&amp;MATCH(B257-$A$2-AU257,krzywa!A:A,0)))),INDIRECT("krzywa!B"&amp;MATCH(K257,krzywa!A:A,0))),4)</f>
        <v>#N/A</v>
      </c>
      <c r="P257">
        <f t="shared" si="47"/>
        <v>0</v>
      </c>
      <c r="Q257" s="49">
        <f ca="1">-C257*ABS(D257-F257)*H257*I257*'Kalkulator Depozytów'!$F$14+'kompensacja międzyproduktowa'!X257</f>
        <v>0</v>
      </c>
    </row>
    <row r="258" spans="3:17">
      <c r="C258">
        <f t="shared" si="45"/>
        <v>0</v>
      </c>
      <c r="D258" s="21">
        <f>'Kalkulator Depozytów'!M263</f>
        <v>0</v>
      </c>
      <c r="E258" s="21">
        <f>'Kalkulator Depozytów'!N263</f>
        <v>0</v>
      </c>
      <c r="F258" s="21">
        <f>'Kalkulator Depozytów'!O263</f>
        <v>0</v>
      </c>
      <c r="G258" s="21">
        <f>'Kalkulator Depozytów'!P263</f>
        <v>0</v>
      </c>
      <c r="H258" s="21">
        <f>'Kalkulator Depozytów'!Q263</f>
        <v>0</v>
      </c>
      <c r="I258" s="37">
        <f ca="1">ROUND(IF(OR(AND(K258&gt;0,L258="PEAK5"),AND(K258&gt;0,L258="BASE5")),O258,IF(K258&gt;0,IF(OR(L258="BASE"),AVERAGE(INDIRECT("krzywa!C"&amp;MATCH(A258-$A$2,krzywa!A:A,0)&amp;":C"&amp;MATCH(B258-$A$2,krzywa!A:A,0),TRUE)),IF(OR(L258="OFFPEAK"),AVERAGE(INDIRECT("krzywa!D"&amp;MATCH(A258-$A$2,krzywa!A:A,0)&amp;":D"&amp;MATCH(B258-$A$2,krzywa!A:A,0))))))),4)</f>
        <v>0</v>
      </c>
      <c r="K258">
        <f t="shared" si="46"/>
        <v>0</v>
      </c>
      <c r="M258">
        <f>NETWORKDAYS(A258,B258,koszyki!$M$20:$M$874)</f>
        <v>0</v>
      </c>
      <c r="N258">
        <f>B258-A258+1- NETWORKDAYS(A258,B258,koszyki!$M$20:$M$874)</f>
        <v>1</v>
      </c>
      <c r="O258" s="36" t="e">
        <f ca="1">ROUND(IF((B258-A258+1)&gt;2,IF(C258=75,AVERAGE(INDIRECT("krzywa!B"&amp;MATCH(K258-6,krzywa!A:A,0)&amp;":B"&amp;MATCH(K258-2,krzywa!A:A,0))),AVERAGE(INDIRECT("krzywa!B"&amp;MATCH(A258-$A$2+BM258,krzywa!A:A,0)&amp;":B"&amp;MATCH(B258-$A$2-AU258,krzywa!A:A,0)))),INDIRECT("krzywa!B"&amp;MATCH(K258,krzywa!A:A,0))),4)</f>
        <v>#N/A</v>
      </c>
      <c r="P258">
        <f t="shared" si="47"/>
        <v>0</v>
      </c>
      <c r="Q258" s="49">
        <f ca="1">-C258*ABS(D258-F258)*H258*I258*'Kalkulator Depozytów'!$F$14+'kompensacja międzyproduktowa'!X258</f>
        <v>0</v>
      </c>
    </row>
    <row r="259" spans="3:17">
      <c r="C259">
        <f t="shared" si="45"/>
        <v>0</v>
      </c>
      <c r="D259" s="21">
        <f>'Kalkulator Depozytów'!M264</f>
        <v>0</v>
      </c>
      <c r="E259" s="21">
        <f>'Kalkulator Depozytów'!N264</f>
        <v>0</v>
      </c>
      <c r="F259" s="21">
        <f>'Kalkulator Depozytów'!O264</f>
        <v>0</v>
      </c>
      <c r="G259" s="21">
        <f>'Kalkulator Depozytów'!P264</f>
        <v>0</v>
      </c>
      <c r="H259" s="21">
        <f>'Kalkulator Depozytów'!Q264</f>
        <v>0</v>
      </c>
      <c r="I259" s="37">
        <f ca="1">ROUND(IF(OR(AND(K259&gt;0,L259="PEAK5"),AND(K259&gt;0,L259="BASE5")),O259,IF(K259&gt;0,IF(OR(L259="BASE"),AVERAGE(INDIRECT("krzywa!C"&amp;MATCH(A259-$A$2,krzywa!A:A,0)&amp;":C"&amp;MATCH(B259-$A$2,krzywa!A:A,0),TRUE)),IF(OR(L259="OFFPEAK"),AVERAGE(INDIRECT("krzywa!D"&amp;MATCH(A259-$A$2,krzywa!A:A,0)&amp;":D"&amp;MATCH(B259-$A$2,krzywa!A:A,0))))))),4)</f>
        <v>0</v>
      </c>
      <c r="K259">
        <f t="shared" si="46"/>
        <v>0</v>
      </c>
      <c r="M259">
        <f>NETWORKDAYS(A259,B259,koszyki!$M$20:$M$874)</f>
        <v>0</v>
      </c>
      <c r="N259">
        <f>B259-A259+1- NETWORKDAYS(A259,B259,koszyki!$M$20:$M$874)</f>
        <v>1</v>
      </c>
      <c r="O259" s="36" t="e">
        <f ca="1">ROUND(IF((B259-A259+1)&gt;2,IF(C259=75,AVERAGE(INDIRECT("krzywa!B"&amp;MATCH(K259-6,krzywa!A:A,0)&amp;":B"&amp;MATCH(K259-2,krzywa!A:A,0))),AVERAGE(INDIRECT("krzywa!B"&amp;MATCH(A259-$A$2+BM259,krzywa!A:A,0)&amp;":B"&amp;MATCH(B259-$A$2-AU259,krzywa!A:A,0)))),INDIRECT("krzywa!B"&amp;MATCH(K259,krzywa!A:A,0))),4)</f>
        <v>#N/A</v>
      </c>
      <c r="P259">
        <f t="shared" si="47"/>
        <v>0</v>
      </c>
      <c r="Q259" s="49">
        <f ca="1">-C259*ABS(D259-F259)*H259*I259*'Kalkulator Depozytów'!$F$14+'kompensacja międzyproduktowa'!X259</f>
        <v>0</v>
      </c>
    </row>
    <row r="260" spans="3:17">
      <c r="C260">
        <f t="shared" si="45"/>
        <v>0</v>
      </c>
      <c r="D260" s="21">
        <f>'Kalkulator Depozytów'!M265</f>
        <v>0</v>
      </c>
      <c r="E260" s="21">
        <f>'Kalkulator Depozytów'!N265</f>
        <v>0</v>
      </c>
      <c r="F260" s="21">
        <f>'Kalkulator Depozytów'!O265</f>
        <v>0</v>
      </c>
      <c r="G260" s="21">
        <f>'Kalkulator Depozytów'!P265</f>
        <v>0</v>
      </c>
      <c r="H260" s="21">
        <f>'Kalkulator Depozytów'!Q265</f>
        <v>0</v>
      </c>
      <c r="I260" s="37">
        <f ca="1">ROUND(IF(OR(AND(K260&gt;0,L260="PEAK5"),AND(K260&gt;0,L260="BASE5")),O260,IF(K260&gt;0,IF(OR(L260="BASE"),AVERAGE(INDIRECT("krzywa!C"&amp;MATCH(A260-$A$2,krzywa!A:A,0)&amp;":C"&amp;MATCH(B260-$A$2,krzywa!A:A,0),TRUE)),IF(OR(L260="OFFPEAK"),AVERAGE(INDIRECT("krzywa!D"&amp;MATCH(A260-$A$2,krzywa!A:A,0)&amp;":D"&amp;MATCH(B260-$A$2,krzywa!A:A,0))))))),4)</f>
        <v>0</v>
      </c>
      <c r="K260">
        <f t="shared" si="46"/>
        <v>0</v>
      </c>
      <c r="M260">
        <f>NETWORKDAYS(A260,B260,koszyki!$M$20:$M$874)</f>
        <v>0</v>
      </c>
      <c r="N260">
        <f>B260-A260+1- NETWORKDAYS(A260,B260,koszyki!$M$20:$M$874)</f>
        <v>1</v>
      </c>
      <c r="O260" s="36" t="e">
        <f ca="1">ROUND(IF((B260-A260+1)&gt;2,IF(C260=75,AVERAGE(INDIRECT("krzywa!B"&amp;MATCH(K260-6,krzywa!A:A,0)&amp;":B"&amp;MATCH(K260-2,krzywa!A:A,0))),AVERAGE(INDIRECT("krzywa!B"&amp;MATCH(A260-$A$2+BM260,krzywa!A:A,0)&amp;":B"&amp;MATCH(B260-$A$2-AU260,krzywa!A:A,0)))),INDIRECT("krzywa!B"&amp;MATCH(K260,krzywa!A:A,0))),4)</f>
        <v>#N/A</v>
      </c>
      <c r="P260">
        <f t="shared" si="47"/>
        <v>0</v>
      </c>
      <c r="Q260" s="49">
        <f ca="1">-C260*ABS(D260-F260)*H260*I260*'Kalkulator Depozytów'!$F$14+'kompensacja międzyproduktowa'!X260</f>
        <v>0</v>
      </c>
    </row>
    <row r="261" spans="3:17">
      <c r="C261">
        <f t="shared" si="45"/>
        <v>0</v>
      </c>
      <c r="D261" s="21">
        <f>'Kalkulator Depozytów'!M266</f>
        <v>0</v>
      </c>
      <c r="E261" s="21">
        <f>'Kalkulator Depozytów'!N266</f>
        <v>0</v>
      </c>
      <c r="F261" s="21">
        <f>'Kalkulator Depozytów'!O266</f>
        <v>0</v>
      </c>
      <c r="G261" s="21">
        <f>'Kalkulator Depozytów'!P266</f>
        <v>0</v>
      </c>
      <c r="H261" s="21">
        <f>'Kalkulator Depozytów'!Q266</f>
        <v>0</v>
      </c>
      <c r="I261" s="37">
        <f ca="1">ROUND(IF(OR(AND(K261&gt;0,L261="PEAK5"),AND(K261&gt;0,L261="BASE5")),O261,IF(K261&gt;0,IF(OR(L261="BASE"),AVERAGE(INDIRECT("krzywa!C"&amp;MATCH(A261-$A$2,krzywa!A:A,0)&amp;":C"&amp;MATCH(B261-$A$2,krzywa!A:A,0),TRUE)),IF(OR(L261="OFFPEAK"),AVERAGE(INDIRECT("krzywa!D"&amp;MATCH(A261-$A$2,krzywa!A:A,0)&amp;":D"&amp;MATCH(B261-$A$2,krzywa!A:A,0))))))),4)</f>
        <v>0</v>
      </c>
      <c r="K261">
        <f t="shared" si="46"/>
        <v>0</v>
      </c>
      <c r="M261">
        <f>NETWORKDAYS(A261,B261,koszyki!$M$20:$M$874)</f>
        <v>0</v>
      </c>
      <c r="N261">
        <f>B261-A261+1- NETWORKDAYS(A261,B261,koszyki!$M$20:$M$874)</f>
        <v>1</v>
      </c>
      <c r="O261" s="36" t="e">
        <f ca="1">ROUND(IF((B261-A261+1)&gt;2,IF(C261=75,AVERAGE(INDIRECT("krzywa!B"&amp;MATCH(K261-6,krzywa!A:A,0)&amp;":B"&amp;MATCH(K261-2,krzywa!A:A,0))),AVERAGE(INDIRECT("krzywa!B"&amp;MATCH(A261-$A$2+BM261,krzywa!A:A,0)&amp;":B"&amp;MATCH(B261-$A$2-AU261,krzywa!A:A,0)))),INDIRECT("krzywa!B"&amp;MATCH(K261,krzywa!A:A,0))),4)</f>
        <v>#N/A</v>
      </c>
      <c r="P261">
        <f t="shared" si="47"/>
        <v>0</v>
      </c>
      <c r="Q261" s="49">
        <f ca="1">-C261*ABS(D261-F261)*H261*I261*'Kalkulator Depozytów'!$F$14+'kompensacja międzyproduktowa'!X261</f>
        <v>0</v>
      </c>
    </row>
    <row r="262" spans="3:17">
      <c r="C262">
        <f t="shared" si="45"/>
        <v>0</v>
      </c>
      <c r="D262" s="21">
        <f>'Kalkulator Depozytów'!M267</f>
        <v>0</v>
      </c>
      <c r="E262" s="21">
        <f>'Kalkulator Depozytów'!N267</f>
        <v>0</v>
      </c>
      <c r="F262" s="21">
        <f>'Kalkulator Depozytów'!O267</f>
        <v>0</v>
      </c>
      <c r="G262" s="21">
        <f>'Kalkulator Depozytów'!P267</f>
        <v>0</v>
      </c>
      <c r="H262" s="21">
        <f>'Kalkulator Depozytów'!Q267</f>
        <v>0</v>
      </c>
      <c r="I262" s="37">
        <f ca="1">ROUND(IF(OR(AND(K262&gt;0,L262="PEAK5"),AND(K262&gt;0,L262="BASE5")),O262,IF(K262&gt;0,IF(OR(L262="BASE"),AVERAGE(INDIRECT("krzywa!C"&amp;MATCH(A262-$A$2,krzywa!A:A,0)&amp;":C"&amp;MATCH(B262-$A$2,krzywa!A:A,0),TRUE)),IF(OR(L262="OFFPEAK"),AVERAGE(INDIRECT("krzywa!D"&amp;MATCH(A262-$A$2,krzywa!A:A,0)&amp;":D"&amp;MATCH(B262-$A$2,krzywa!A:A,0))))))),4)</f>
        <v>0</v>
      </c>
      <c r="K262">
        <f t="shared" si="46"/>
        <v>0</v>
      </c>
      <c r="M262">
        <f>NETWORKDAYS(A262,B262,koszyki!$M$20:$M$874)</f>
        <v>0</v>
      </c>
      <c r="N262">
        <f>B262-A262+1- NETWORKDAYS(A262,B262,koszyki!$M$20:$M$874)</f>
        <v>1</v>
      </c>
      <c r="O262" s="36" t="e">
        <f ca="1">ROUND(IF((B262-A262+1)&gt;2,IF(C262=75,AVERAGE(INDIRECT("krzywa!B"&amp;MATCH(K262-6,krzywa!A:A,0)&amp;":B"&amp;MATCH(K262-2,krzywa!A:A,0))),AVERAGE(INDIRECT("krzywa!B"&amp;MATCH(A262-$A$2+BM262,krzywa!A:A,0)&amp;":B"&amp;MATCH(B262-$A$2-AU262,krzywa!A:A,0)))),INDIRECT("krzywa!B"&amp;MATCH(K262,krzywa!A:A,0))),4)</f>
        <v>#N/A</v>
      </c>
      <c r="P262">
        <f t="shared" si="47"/>
        <v>0</v>
      </c>
      <c r="Q262" s="49">
        <f ca="1">-C262*ABS(D262-F262)*H262*I262*'Kalkulator Depozytów'!$F$14+'kompensacja międzyproduktowa'!X262</f>
        <v>0</v>
      </c>
    </row>
    <row r="263" spans="3:17">
      <c r="C263">
        <f t="shared" si="45"/>
        <v>0</v>
      </c>
      <c r="D263" s="21">
        <f>'Kalkulator Depozytów'!M268</f>
        <v>0</v>
      </c>
      <c r="E263" s="21">
        <f>'Kalkulator Depozytów'!N268</f>
        <v>0</v>
      </c>
      <c r="F263" s="21">
        <f>'Kalkulator Depozytów'!O268</f>
        <v>0</v>
      </c>
      <c r="G263" s="21">
        <f>'Kalkulator Depozytów'!P268</f>
        <v>0</v>
      </c>
      <c r="H263" s="21">
        <f>'Kalkulator Depozytów'!Q268</f>
        <v>0</v>
      </c>
      <c r="I263" s="37">
        <f ca="1">ROUND(IF(OR(AND(K263&gt;0,L263="PEAK5"),AND(K263&gt;0,L263="BASE5")),O263,IF(K263&gt;0,IF(OR(L263="BASE"),AVERAGE(INDIRECT("krzywa!C"&amp;MATCH(A263-$A$2,krzywa!A:A,0)&amp;":C"&amp;MATCH(B263-$A$2,krzywa!A:A,0),TRUE)),IF(OR(L263="OFFPEAK"),AVERAGE(INDIRECT("krzywa!D"&amp;MATCH(A263-$A$2,krzywa!A:A,0)&amp;":D"&amp;MATCH(B263-$A$2,krzywa!A:A,0))))))),4)</f>
        <v>0</v>
      </c>
      <c r="K263">
        <f t="shared" si="46"/>
        <v>0</v>
      </c>
      <c r="M263">
        <f>NETWORKDAYS(A263,B263,koszyki!$M$20:$M$874)</f>
        <v>0</v>
      </c>
      <c r="N263">
        <f>B263-A263+1- NETWORKDAYS(A263,B263,koszyki!$M$20:$M$874)</f>
        <v>1</v>
      </c>
      <c r="O263" s="36" t="e">
        <f ca="1">ROUND(IF((B263-A263+1)&gt;2,IF(C263=75,AVERAGE(INDIRECT("krzywa!B"&amp;MATCH(K263-6,krzywa!A:A,0)&amp;":B"&amp;MATCH(K263-2,krzywa!A:A,0))),AVERAGE(INDIRECT("krzywa!B"&amp;MATCH(A263-$A$2+BM263,krzywa!A:A,0)&amp;":B"&amp;MATCH(B263-$A$2-AU263,krzywa!A:A,0)))),INDIRECT("krzywa!B"&amp;MATCH(K263,krzywa!A:A,0))),4)</f>
        <v>#N/A</v>
      </c>
      <c r="P263">
        <f t="shared" si="47"/>
        <v>0</v>
      </c>
      <c r="Q263" s="49">
        <f ca="1">-C263*ABS(D263-F263)*H263*I263*'Kalkulator Depozytów'!$F$14+'kompensacja międzyproduktowa'!X263</f>
        <v>0</v>
      </c>
    </row>
    <row r="264" spans="3:17">
      <c r="C264">
        <f t="shared" si="45"/>
        <v>0</v>
      </c>
      <c r="D264" s="21">
        <f>'Kalkulator Depozytów'!M269</f>
        <v>0</v>
      </c>
      <c r="E264" s="21">
        <f>'Kalkulator Depozytów'!N269</f>
        <v>0</v>
      </c>
      <c r="F264" s="21">
        <f>'Kalkulator Depozytów'!O269</f>
        <v>0</v>
      </c>
      <c r="G264" s="21">
        <f>'Kalkulator Depozytów'!P269</f>
        <v>0</v>
      </c>
      <c r="H264" s="21">
        <f>'Kalkulator Depozytów'!Q269</f>
        <v>0</v>
      </c>
      <c r="I264" s="37">
        <f ca="1">ROUND(IF(OR(AND(K264&gt;0,L264="PEAK5"),AND(K264&gt;0,L264="BASE5")),O264,IF(K264&gt;0,IF(OR(L264="BASE"),AVERAGE(INDIRECT("krzywa!C"&amp;MATCH(A264-$A$2,krzywa!A:A,0)&amp;":C"&amp;MATCH(B264-$A$2,krzywa!A:A,0),TRUE)),IF(OR(L264="OFFPEAK"),AVERAGE(INDIRECT("krzywa!D"&amp;MATCH(A264-$A$2,krzywa!A:A,0)&amp;":D"&amp;MATCH(B264-$A$2,krzywa!A:A,0))))))),4)</f>
        <v>0</v>
      </c>
      <c r="K264">
        <f t="shared" si="46"/>
        <v>0</v>
      </c>
      <c r="M264">
        <f>NETWORKDAYS(A264,B264,koszyki!$M$20:$M$874)</f>
        <v>0</v>
      </c>
      <c r="N264">
        <f>B264-A264+1- NETWORKDAYS(A264,B264,koszyki!$M$20:$M$874)</f>
        <v>1</v>
      </c>
      <c r="O264" s="36" t="e">
        <f ca="1">ROUND(IF((B264-A264+1)&gt;2,IF(C264=75,AVERAGE(INDIRECT("krzywa!B"&amp;MATCH(K264-6,krzywa!A:A,0)&amp;":B"&amp;MATCH(K264-2,krzywa!A:A,0))),AVERAGE(INDIRECT("krzywa!B"&amp;MATCH(A264-$A$2+BM264,krzywa!A:A,0)&amp;":B"&amp;MATCH(B264-$A$2-AU264,krzywa!A:A,0)))),INDIRECT("krzywa!B"&amp;MATCH(K264,krzywa!A:A,0))),4)</f>
        <v>#N/A</v>
      </c>
      <c r="P264">
        <f t="shared" si="47"/>
        <v>0</v>
      </c>
      <c r="Q264" s="49">
        <f ca="1">-C264*ABS(D264-F264)*H264*I264*'Kalkulator Depozytów'!$F$14+'kompensacja międzyproduktowa'!X264</f>
        <v>0</v>
      </c>
    </row>
    <row r="265" spans="3:17">
      <c r="C265">
        <f>IF(L265="BASE",(B265-A265+1)*24+J265,IF(L265="OFFPEAK",M265*9+(N265)*24+J265,IF(L265="BASE5",M265*24+J265,IF(L265="PEAK7",(B265-A265+1)*15,M265*15))))</f>
        <v>0</v>
      </c>
      <c r="D265" s="21">
        <f>'Kalkulator Depozytów'!M270</f>
        <v>0</v>
      </c>
      <c r="E265" s="21">
        <f>'Kalkulator Depozytów'!N270</f>
        <v>0</v>
      </c>
      <c r="F265" s="21">
        <f>'Kalkulator Depozytów'!O270</f>
        <v>0</v>
      </c>
      <c r="G265" s="21">
        <f>'Kalkulator Depozytów'!P270</f>
        <v>0</v>
      </c>
      <c r="H265" s="21">
        <f>'Kalkulator Depozytów'!Q270</f>
        <v>0</v>
      </c>
      <c r="I265" s="37">
        <f ca="1">ROUND(IF(OR(AND(K265&gt;0,L265="PEAK5"),AND(K265&gt;0,L265="BASE5")),O265,IF(K265&gt;0,IF(OR(L265="BASE"),AVERAGE(INDIRECT("krzywa!C"&amp;MATCH(A265-$A$2,krzywa!A:A,0)&amp;":C"&amp;MATCH(B265-$A$2,krzywa!A:A,0),TRUE)),IF(OR(L265="OFFPEAK"),AVERAGE(INDIRECT("krzywa!D"&amp;MATCH(A265-$A$2,krzywa!A:A,0)&amp;":D"&amp;MATCH(B265-$A$2,krzywa!A:A,0))))))),4)</f>
        <v>0</v>
      </c>
      <c r="K265">
        <f>B265-$A$2</f>
        <v>0</v>
      </c>
      <c r="M265">
        <f>NETWORKDAYS(A265,B265,koszyki!$M$20:$M$874)</f>
        <v>0</v>
      </c>
      <c r="N265">
        <f>B265-A265+1- NETWORKDAYS(A265,B265,koszyki!$M$20:$M$874)</f>
        <v>1</v>
      </c>
      <c r="O265" s="36" t="e">
        <f ca="1">ROUND(IF((B265-A265+1)&gt;2,IF(C265=75,AVERAGE(INDIRECT("krzywa!B"&amp;MATCH(K265-6,krzywa!A:A,0)&amp;":B"&amp;MATCH(K265-2,krzywa!A:A,0))),AVERAGE(INDIRECT("krzywa!B"&amp;MATCH(A265-$A$2+BM265,krzywa!A:A,0)&amp;":B"&amp;MATCH(B265-$A$2-AU265,krzywa!A:A,0)))),INDIRECT("krzywa!B"&amp;MATCH(K265,krzywa!A:A,0))),4)</f>
        <v>#N/A</v>
      </c>
      <c r="P265">
        <f t="shared" si="47"/>
        <v>0</v>
      </c>
      <c r="Q265" s="49">
        <f ca="1">-C265*ABS(D265-F265)*H265*I265*'Kalkulator Depozytów'!$F$14+'kompensacja międzyproduktowa'!X265</f>
        <v>0</v>
      </c>
    </row>
    <row r="266" spans="3:17">
      <c r="C266">
        <f>IF(L266="BASE",(B266-A266+1)*24+J266,IF(L266="OFFPEAK",M266*9+(N266)*24+J266,IF(L266="BASE5",M266*24+J266,IF(L266="PEAK7",(B266-A266+1)*15,M266*15))))</f>
        <v>0</v>
      </c>
      <c r="D266" s="21">
        <f>'Kalkulator Depozytów'!M271</f>
        <v>0</v>
      </c>
      <c r="E266" s="21">
        <f>'Kalkulator Depozytów'!N271</f>
        <v>0</v>
      </c>
      <c r="F266" s="21">
        <f>'Kalkulator Depozytów'!O271</f>
        <v>0</v>
      </c>
      <c r="G266" s="21">
        <f>'Kalkulator Depozytów'!P271</f>
        <v>0</v>
      </c>
      <c r="H266" s="21">
        <f>'Kalkulator Depozytów'!Q271</f>
        <v>0</v>
      </c>
      <c r="I266" s="37">
        <f ca="1">ROUND(IF(OR(AND(K266&gt;0,L266="PEAK5"),AND(K266&gt;0,L266="BASE5")),O266,IF(K266&gt;0,IF(OR(L266="BASE"),AVERAGE(INDIRECT("krzywa!C"&amp;MATCH(A266-$A$2,krzywa!A:A,0)&amp;":C"&amp;MATCH(B266-$A$2,krzywa!A:A,0),TRUE)),IF(OR(L266="OFFPEAK"),AVERAGE(INDIRECT("krzywa!D"&amp;MATCH(A266-$A$2,krzywa!A:A,0)&amp;":D"&amp;MATCH(B266-$A$2,krzywa!A:A,0))))))),4)</f>
        <v>0</v>
      </c>
      <c r="K266">
        <f>B266-$A$2</f>
        <v>0</v>
      </c>
      <c r="M266">
        <f>NETWORKDAYS(A266,B266,koszyki!$M$20:$M$874)</f>
        <v>0</v>
      </c>
      <c r="N266">
        <f>B266-A266+1- NETWORKDAYS(A266,B266,koszyki!$M$20:$M$874)</f>
        <v>1</v>
      </c>
      <c r="O266" s="36" t="e">
        <f ca="1">ROUND(IF((B266-A266+1)&gt;2,IF(C266=75,AVERAGE(INDIRECT("krzywa!B"&amp;MATCH(K266-6,krzywa!A:A,0)&amp;":B"&amp;MATCH(K266-2,krzywa!A:A,0))),AVERAGE(INDIRECT("krzywa!B"&amp;MATCH(A266-$A$2+BM266,krzywa!A:A,0)&amp;":B"&amp;MATCH(B266-$A$2-AU266,krzywa!A:A,0)))),INDIRECT("krzywa!B"&amp;MATCH(K266,krzywa!A:A,0))),4)</f>
        <v>#N/A</v>
      </c>
      <c r="P266">
        <f t="shared" si="47"/>
        <v>0</v>
      </c>
      <c r="Q266" s="49">
        <f ca="1">-C266*ABS(D266-F266)*H266*I266*'Kalkulator Depozytów'!$F$14+'kompensacja międzyproduktowa'!X266</f>
        <v>0</v>
      </c>
    </row>
    <row r="267" spans="3:17">
      <c r="C267">
        <f>IF(L267="BASE",(B267-A267+1)*24+J267,IF(L267="OFFPEAK",M267*9+(N267)*24+J267,IF(L267="BASE5",M267*24+J267,IF(L267="PEAK7",(B267-A267+1)*15,M267*15))))</f>
        <v>0</v>
      </c>
      <c r="D267" s="21">
        <f>'Kalkulator Depozytów'!M272</f>
        <v>0</v>
      </c>
      <c r="E267" s="21">
        <f>'Kalkulator Depozytów'!N272</f>
        <v>0</v>
      </c>
      <c r="F267" s="21">
        <f>'Kalkulator Depozytów'!O272</f>
        <v>0</v>
      </c>
      <c r="G267" s="21">
        <f>'Kalkulator Depozytów'!P272</f>
        <v>0</v>
      </c>
      <c r="H267" s="21">
        <f>'Kalkulator Depozytów'!Q272</f>
        <v>0</v>
      </c>
      <c r="I267" s="37">
        <f ca="1">ROUND(IF(OR(AND(K267&gt;0,L267="PEAK5"),AND(K267&gt;0,L267="BASE5")),O267,IF(K267&gt;0,IF(OR(L267="BASE"),AVERAGE(INDIRECT("krzywa!C"&amp;MATCH(A267-$A$2,krzywa!A:A,0)&amp;":C"&amp;MATCH(B267-$A$2,krzywa!A:A,0),TRUE)),IF(OR(L267="OFFPEAK"),AVERAGE(INDIRECT("krzywa!D"&amp;MATCH(A267-$A$2,krzywa!A:A,0)&amp;":D"&amp;MATCH(B267-$A$2,krzywa!A:A,0))))))),4)</f>
        <v>0</v>
      </c>
      <c r="K267">
        <f>B267-$A$2</f>
        <v>0</v>
      </c>
      <c r="M267">
        <f>NETWORKDAYS(A267,B267,koszyki!$M$20:$M$874)</f>
        <v>0</v>
      </c>
      <c r="N267">
        <f>B267-A267+1- NETWORKDAYS(A267,B267,koszyki!$M$20:$M$874)</f>
        <v>1</v>
      </c>
      <c r="O267" s="36" t="e">
        <f ca="1">ROUND(IF((B267-A267+1)&gt;2,IF(C267=75,AVERAGE(INDIRECT("krzywa!B"&amp;MATCH(K267-6,krzywa!A:A,0)&amp;":B"&amp;MATCH(K267-2,krzywa!A:A,0))),AVERAGE(INDIRECT("krzywa!B"&amp;MATCH(A267-$A$2+BM267,krzywa!A:A,0)&amp;":B"&amp;MATCH(B267-$A$2-AU267,krzywa!A:A,0)))),INDIRECT("krzywa!B"&amp;MATCH(K267,krzywa!A:A,0))),4)</f>
        <v>#N/A</v>
      </c>
      <c r="P267">
        <f t="shared" si="47"/>
        <v>0</v>
      </c>
      <c r="Q267" s="49">
        <f ca="1">-C267*ABS(D267-F267)*H267*I267*'Kalkulator Depozytów'!$F$14+'kompensacja międzyproduktowa'!X267</f>
        <v>0</v>
      </c>
    </row>
    <row r="268" spans="3:17">
      <c r="C268">
        <f>IF(L268="BASE",(B268-A268+1)*24+J268,IF(L268="OFFPEAK",M268*9+(N268)*24+J268,IF(L268="BASE5",M268*24+J268,IF(L268="PEAK7",(B268-A268+1)*15,M268*15))))</f>
        <v>0</v>
      </c>
      <c r="D268" s="21">
        <f>'Kalkulator Depozytów'!M273</f>
        <v>0</v>
      </c>
      <c r="E268" s="21">
        <f>'Kalkulator Depozytów'!N273</f>
        <v>0</v>
      </c>
      <c r="F268" s="21">
        <f>'Kalkulator Depozytów'!O273</f>
        <v>0</v>
      </c>
      <c r="G268" s="21">
        <f>'Kalkulator Depozytów'!P273</f>
        <v>0</v>
      </c>
      <c r="H268" s="21">
        <f>'Kalkulator Depozytów'!Q273</f>
        <v>0</v>
      </c>
      <c r="I268" s="37">
        <f ca="1">ROUND(IF(OR(AND(K268&gt;0,L268="PEAK5"),AND(K268&gt;0,L268="BASE5")),O268,IF(K268&gt;0,IF(OR(L268="BASE"),AVERAGE(INDIRECT("krzywa!C"&amp;MATCH(A268-$A$2,krzywa!A:A,0)&amp;":C"&amp;MATCH(B268-$A$2,krzywa!A:A,0),TRUE)),IF(OR(L268="OFFPEAK"),AVERAGE(INDIRECT("krzywa!D"&amp;MATCH(A268-$A$2,krzywa!A:A,0)&amp;":D"&amp;MATCH(B268-$A$2,krzywa!A:A,0))))))),4)</f>
        <v>0</v>
      </c>
      <c r="K268">
        <f>B268-$A$2</f>
        <v>0</v>
      </c>
      <c r="M268">
        <f>NETWORKDAYS(A268,B268,koszyki!$M$20:$M$874)</f>
        <v>0</v>
      </c>
      <c r="N268">
        <f>B268-A268+1- NETWORKDAYS(A268,B268,koszyki!$M$20:$M$874)</f>
        <v>1</v>
      </c>
      <c r="O268" s="36" t="e">
        <f ca="1">ROUND(IF((B268-A268+1)&gt;2,IF(C268=75,AVERAGE(INDIRECT("krzywa!B"&amp;MATCH(K268-6,krzywa!A:A,0)&amp;":B"&amp;MATCH(K268-2,krzywa!A:A,0))),AVERAGE(INDIRECT("krzywa!B"&amp;MATCH(A268-$A$2+BM268,krzywa!A:A,0)&amp;":B"&amp;MATCH(B268-$A$2-AU268,krzywa!A:A,0)))),INDIRECT("krzywa!B"&amp;MATCH(K268,krzywa!A:A,0))),4)</f>
        <v>#N/A</v>
      </c>
      <c r="P268">
        <f t="shared" si="47"/>
        <v>0</v>
      </c>
      <c r="Q268" s="49">
        <f ca="1">-C268*ABS(D268-F268)*H268*I268*'Kalkulator Depozytów'!$F$14+'kompensacja międzyproduktowa'!X268</f>
        <v>0</v>
      </c>
    </row>
  </sheetData>
  <sheetProtection algorithmName="SHA-512" hashValue="YXa8JUMpSXtnegOOzDeUhoEzClVuI1n9cFwq8UEpqBZw5LLkwCxcDwKS/Se822GgDNpSeRAAlN2Er2DplBTDNw==" saltValue="FXEUdhNfbRv+wmRGyY1m7Q=="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koszyki!$A$5:$A$9</xm:f>
          </x14:formula1>
          <xm:sqref>C2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L7:L29"/>
  <sheetViews>
    <sheetView zoomScale="70" zoomScaleNormal="70" workbookViewId="0">
      <selection sqref="A1:R1048576"/>
    </sheetView>
  </sheetViews>
  <sheetFormatPr defaultColWidth="9.140625" defaultRowHeight="15"/>
  <cols>
    <col min="1" max="18" width="8.7109375"/>
  </cols>
  <sheetData>
    <row r="7" spans="12:12">
      <c r="L7" s="77"/>
    </row>
    <row r="8" spans="12:12">
      <c r="L8" s="77"/>
    </row>
    <row r="9" spans="12:12">
      <c r="L9" s="77"/>
    </row>
    <row r="10" spans="12:12">
      <c r="L10" s="77"/>
    </row>
    <row r="11" spans="12:12">
      <c r="L11" s="77"/>
    </row>
    <row r="12" spans="12:12">
      <c r="L12" s="77"/>
    </row>
    <row r="13" spans="12:12">
      <c r="L13" s="77"/>
    </row>
    <row r="14" spans="12:12">
      <c r="L14" s="77"/>
    </row>
    <row r="15" spans="12:12">
      <c r="L15" s="77"/>
    </row>
    <row r="16" spans="12:12">
      <c r="L16" s="77"/>
    </row>
    <row r="17" spans="12:12">
      <c r="L17" s="77"/>
    </row>
    <row r="18" spans="12:12">
      <c r="L18" s="77"/>
    </row>
    <row r="19" spans="12:12">
      <c r="L19" s="77"/>
    </row>
    <row r="20" spans="12:12">
      <c r="L20" s="77"/>
    </row>
    <row r="21" spans="12:12">
      <c r="L21" s="77"/>
    </row>
    <row r="22" spans="12:12">
      <c r="L22" s="77"/>
    </row>
    <row r="23" spans="12:12">
      <c r="L23" s="77"/>
    </row>
    <row r="24" spans="12:12">
      <c r="L24" s="77"/>
    </row>
    <row r="25" spans="12:12">
      <c r="L25" s="77"/>
    </row>
    <row r="26" spans="12:12">
      <c r="L26" s="77"/>
    </row>
    <row r="27" spans="12:12">
      <c r="L27" s="77"/>
    </row>
    <row r="28" spans="12:12">
      <c r="L28" s="77"/>
    </row>
    <row r="29" spans="12:12">
      <c r="L29" s="7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J1:BE1034"/>
  <sheetViews>
    <sheetView topLeftCell="Z1" workbookViewId="0">
      <selection activeCell="Z12" sqref="Z12"/>
    </sheetView>
  </sheetViews>
  <sheetFormatPr defaultRowHeight="15"/>
  <cols>
    <col min="1" max="10" width="8.7109375"/>
    <col min="18" max="18" width="17.5703125" bestFit="1" customWidth="1"/>
    <col min="19" max="19" width="17" bestFit="1" customWidth="1"/>
    <col min="20" max="20" width="15.85546875" bestFit="1" customWidth="1"/>
    <col min="21" max="21" width="11.85546875" bestFit="1" customWidth="1"/>
    <col min="22" max="22" width="15.85546875" bestFit="1" customWidth="1"/>
    <col min="23" max="23" width="18.5703125" bestFit="1" customWidth="1"/>
    <col min="24" max="24" width="22.5703125" bestFit="1" customWidth="1"/>
    <col min="25" max="25" width="15.42578125" bestFit="1" customWidth="1"/>
    <col min="26" max="26" width="16.42578125" bestFit="1" customWidth="1"/>
    <col min="27" max="27" width="12.42578125" bestFit="1" customWidth="1"/>
    <col min="28" max="28" width="16.42578125" bestFit="1" customWidth="1"/>
    <col min="34" max="34" width="10.5703125" style="1" bestFit="1" customWidth="1"/>
    <col min="35" max="35" width="10.42578125" bestFit="1" customWidth="1"/>
    <col min="40" max="41" width="12.28515625" style="1" bestFit="1" customWidth="1"/>
    <col min="56" max="57" width="10.42578125" bestFit="1" customWidth="1"/>
  </cols>
  <sheetData>
    <row r="1" spans="10:57">
      <c r="AH1"/>
      <c r="AN1"/>
      <c r="AO1"/>
    </row>
    <row r="7" spans="10:57">
      <c r="J7" s="77"/>
    </row>
    <row r="8" spans="10:57">
      <c r="J8" s="77"/>
      <c r="AM8" t="s">
        <v>80</v>
      </c>
      <c r="AN8" s="1" t="s">
        <v>81</v>
      </c>
      <c r="AO8" s="1" t="s">
        <v>82</v>
      </c>
      <c r="AP8" t="s">
        <v>83</v>
      </c>
      <c r="AQ8" t="s">
        <v>84</v>
      </c>
      <c r="AR8" t="s">
        <v>85</v>
      </c>
      <c r="AS8" t="s">
        <v>86</v>
      </c>
      <c r="AT8" t="s">
        <v>87</v>
      </c>
      <c r="AU8" t="s">
        <v>88</v>
      </c>
      <c r="AV8" t="s">
        <v>89</v>
      </c>
      <c r="AW8" t="s">
        <v>91</v>
      </c>
      <c r="AX8" t="s">
        <v>90</v>
      </c>
    </row>
    <row r="9" spans="10:57">
      <c r="J9" s="77"/>
      <c r="AI9" s="1"/>
      <c r="AX9" s="20">
        <v>1</v>
      </c>
      <c r="BA9">
        <v>20131</v>
      </c>
      <c r="BB9">
        <v>1</v>
      </c>
      <c r="BC9">
        <v>2013</v>
      </c>
      <c r="BD9" s="1">
        <v>41274</v>
      </c>
      <c r="BE9" s="1">
        <v>41280</v>
      </c>
    </row>
    <row r="10" spans="10:57">
      <c r="J10" s="77"/>
      <c r="AI10" s="1"/>
      <c r="AX10">
        <v>2</v>
      </c>
      <c r="BA10">
        <v>20132</v>
      </c>
      <c r="BB10">
        <v>2</v>
      </c>
      <c r="BC10">
        <v>2013</v>
      </c>
      <c r="BD10" s="1">
        <v>41281</v>
      </c>
      <c r="BE10" s="1">
        <v>41287</v>
      </c>
    </row>
    <row r="11" spans="10:57">
      <c r="J11" s="77"/>
      <c r="AI11" s="1"/>
      <c r="AX11" s="20">
        <v>3</v>
      </c>
      <c r="BA11">
        <v>20133</v>
      </c>
      <c r="BB11">
        <v>3</v>
      </c>
      <c r="BC11">
        <v>2013</v>
      </c>
      <c r="BD11" s="1">
        <v>41288</v>
      </c>
      <c r="BE11" s="1">
        <v>41294</v>
      </c>
    </row>
    <row r="12" spans="10:57">
      <c r="J12" s="77"/>
      <c r="AI12" s="1"/>
      <c r="AX12">
        <v>4</v>
      </c>
      <c r="BA12">
        <v>20134</v>
      </c>
      <c r="BB12">
        <v>4</v>
      </c>
      <c r="BC12">
        <v>2013</v>
      </c>
      <c r="BD12" s="1">
        <v>41295</v>
      </c>
      <c r="BE12" s="1">
        <v>41301</v>
      </c>
    </row>
    <row r="13" spans="10:57">
      <c r="J13" s="77"/>
      <c r="AI13" s="1"/>
      <c r="AX13" s="20">
        <v>5</v>
      </c>
      <c r="BA13">
        <v>20135</v>
      </c>
      <c r="BB13">
        <v>5</v>
      </c>
      <c r="BC13">
        <v>2013</v>
      </c>
      <c r="BD13" s="1">
        <v>41302</v>
      </c>
      <c r="BE13" s="1">
        <v>41308</v>
      </c>
    </row>
    <row r="14" spans="10:57">
      <c r="J14" s="77"/>
      <c r="AX14">
        <v>6</v>
      </c>
      <c r="BA14">
        <v>20136</v>
      </c>
      <c r="BB14">
        <v>6</v>
      </c>
      <c r="BC14">
        <v>2013</v>
      </c>
      <c r="BD14" s="1">
        <v>41309</v>
      </c>
      <c r="BE14" s="1">
        <v>41315</v>
      </c>
    </row>
    <row r="15" spans="10:57">
      <c r="J15" s="77"/>
      <c r="AX15" s="20">
        <v>7</v>
      </c>
      <c r="BA15">
        <v>20137</v>
      </c>
      <c r="BB15">
        <v>7</v>
      </c>
      <c r="BC15">
        <v>2013</v>
      </c>
      <c r="BD15" s="1">
        <v>41316</v>
      </c>
      <c r="BE15" s="1">
        <v>41322</v>
      </c>
    </row>
    <row r="16" spans="10:57">
      <c r="J16" s="77"/>
      <c r="AX16">
        <v>8</v>
      </c>
      <c r="BA16">
        <v>20138</v>
      </c>
      <c r="BB16">
        <v>8</v>
      </c>
      <c r="BC16">
        <v>2013</v>
      </c>
      <c r="BD16" s="1">
        <v>41323</v>
      </c>
      <c r="BE16" s="1">
        <v>41329</v>
      </c>
    </row>
    <row r="17" spans="10:57">
      <c r="J17" s="77"/>
      <c r="AX17" s="20">
        <v>9</v>
      </c>
      <c r="BA17">
        <v>20139</v>
      </c>
      <c r="BB17">
        <v>9</v>
      </c>
      <c r="BC17">
        <v>2013</v>
      </c>
      <c r="BD17" s="1">
        <v>41330</v>
      </c>
      <c r="BE17" s="1">
        <v>41336</v>
      </c>
    </row>
    <row r="18" spans="10:57">
      <c r="J18" s="77"/>
      <c r="AX18">
        <v>10</v>
      </c>
      <c r="BA18">
        <v>201310</v>
      </c>
      <c r="BB18">
        <v>10</v>
      </c>
      <c r="BC18">
        <v>2013</v>
      </c>
      <c r="BD18" s="1">
        <v>41337</v>
      </c>
      <c r="BE18" s="1">
        <v>41343</v>
      </c>
    </row>
    <row r="19" spans="10:57">
      <c r="J19" s="77"/>
      <c r="AX19" s="20">
        <v>11</v>
      </c>
      <c r="BA19">
        <v>201311</v>
      </c>
      <c r="BB19">
        <v>11</v>
      </c>
      <c r="BC19">
        <v>2013</v>
      </c>
      <c r="BD19" s="1">
        <v>41344</v>
      </c>
      <c r="BE19" s="1">
        <v>41350</v>
      </c>
    </row>
    <row r="20" spans="10:57">
      <c r="J20" s="77"/>
      <c r="AX20">
        <v>12</v>
      </c>
      <c r="BA20">
        <v>201312</v>
      </c>
      <c r="BB20">
        <v>12</v>
      </c>
      <c r="BC20">
        <v>2013</v>
      </c>
      <c r="BD20" s="1">
        <v>41351</v>
      </c>
      <c r="BE20" s="1">
        <v>41357</v>
      </c>
    </row>
    <row r="21" spans="10:57">
      <c r="J21" s="77"/>
      <c r="AX21" s="20">
        <v>13</v>
      </c>
      <c r="BA21">
        <v>201313</v>
      </c>
      <c r="BB21">
        <v>13</v>
      </c>
      <c r="BC21">
        <v>2013</v>
      </c>
      <c r="BD21" s="1">
        <v>41358</v>
      </c>
      <c r="BE21" s="1">
        <v>41364</v>
      </c>
    </row>
    <row r="22" spans="10:57">
      <c r="J22" s="77"/>
      <c r="AX22">
        <v>14</v>
      </c>
      <c r="BA22">
        <v>201314</v>
      </c>
      <c r="BB22">
        <v>14</v>
      </c>
      <c r="BC22">
        <v>2013</v>
      </c>
      <c r="BD22" s="1">
        <v>41365</v>
      </c>
      <c r="BE22" s="1">
        <v>41371</v>
      </c>
    </row>
    <row r="23" spans="10:57">
      <c r="J23" s="77"/>
      <c r="AX23" s="20">
        <v>15</v>
      </c>
      <c r="BA23">
        <v>201315</v>
      </c>
      <c r="BB23">
        <v>15</v>
      </c>
      <c r="BC23">
        <v>2013</v>
      </c>
      <c r="BD23" s="1">
        <v>41372</v>
      </c>
      <c r="BE23" s="1">
        <v>41378</v>
      </c>
    </row>
    <row r="24" spans="10:57">
      <c r="J24" s="77"/>
      <c r="AX24">
        <v>16</v>
      </c>
      <c r="BA24">
        <v>201316</v>
      </c>
      <c r="BB24">
        <v>16</v>
      </c>
      <c r="BC24">
        <v>2013</v>
      </c>
      <c r="BD24" s="1">
        <v>41379</v>
      </c>
      <c r="BE24" s="1">
        <v>41385</v>
      </c>
    </row>
    <row r="25" spans="10:57">
      <c r="J25" s="77"/>
      <c r="AX25" s="20">
        <v>17</v>
      </c>
      <c r="BA25">
        <v>201317</v>
      </c>
      <c r="BB25">
        <v>17</v>
      </c>
      <c r="BC25">
        <v>2013</v>
      </c>
      <c r="BD25" s="1">
        <v>41386</v>
      </c>
      <c r="BE25" s="1">
        <v>41392</v>
      </c>
    </row>
    <row r="26" spans="10:57">
      <c r="J26" s="77"/>
      <c r="AX26">
        <v>18</v>
      </c>
      <c r="BA26">
        <v>201318</v>
      </c>
      <c r="BB26">
        <v>18</v>
      </c>
      <c r="BC26">
        <v>2013</v>
      </c>
      <c r="BD26" s="1">
        <v>41393</v>
      </c>
      <c r="BE26" s="1">
        <v>41399</v>
      </c>
    </row>
    <row r="27" spans="10:57">
      <c r="J27" s="77"/>
      <c r="AX27" s="20">
        <v>19</v>
      </c>
      <c r="BA27">
        <v>201319</v>
      </c>
      <c r="BB27">
        <v>19</v>
      </c>
      <c r="BC27">
        <v>2013</v>
      </c>
      <c r="BD27" s="1">
        <v>41400</v>
      </c>
      <c r="BE27" s="1">
        <v>41406</v>
      </c>
    </row>
    <row r="28" spans="10:57">
      <c r="J28" s="77"/>
      <c r="AX28">
        <v>20</v>
      </c>
      <c r="BA28">
        <v>201320</v>
      </c>
      <c r="BB28">
        <v>20</v>
      </c>
      <c r="BC28">
        <v>2013</v>
      </c>
      <c r="BD28" s="1">
        <v>41407</v>
      </c>
      <c r="BE28" s="1">
        <v>41413</v>
      </c>
    </row>
    <row r="29" spans="10:57">
      <c r="J29" s="77"/>
      <c r="AX29" s="20">
        <v>21</v>
      </c>
      <c r="BA29">
        <v>201321</v>
      </c>
      <c r="BB29">
        <v>21</v>
      </c>
      <c r="BC29">
        <v>2013</v>
      </c>
      <c r="BD29" s="1">
        <v>41414</v>
      </c>
      <c r="BE29" s="1">
        <v>41420</v>
      </c>
    </row>
    <row r="30" spans="10:57">
      <c r="AX30">
        <v>22</v>
      </c>
      <c r="BA30">
        <v>201322</v>
      </c>
      <c r="BB30">
        <v>22</v>
      </c>
      <c r="BC30">
        <v>2013</v>
      </c>
      <c r="BD30" s="1">
        <v>41421</v>
      </c>
      <c r="BE30" s="1">
        <v>41427</v>
      </c>
    </row>
    <row r="31" spans="10:57">
      <c r="AX31" s="20">
        <v>23</v>
      </c>
      <c r="BA31">
        <v>201323</v>
      </c>
      <c r="BB31">
        <v>23</v>
      </c>
      <c r="BC31">
        <v>2013</v>
      </c>
      <c r="BD31" s="1">
        <v>41428</v>
      </c>
      <c r="BE31" s="1">
        <v>41434</v>
      </c>
    </row>
    <row r="32" spans="10:57">
      <c r="AX32">
        <v>24</v>
      </c>
      <c r="BA32">
        <v>201324</v>
      </c>
      <c r="BB32">
        <v>24</v>
      </c>
      <c r="BC32">
        <v>2013</v>
      </c>
      <c r="BD32" s="1">
        <v>41435</v>
      </c>
      <c r="BE32" s="1">
        <v>41441</v>
      </c>
    </row>
    <row r="33" spans="50:57">
      <c r="AX33" s="20">
        <v>25</v>
      </c>
      <c r="BA33">
        <v>201325</v>
      </c>
      <c r="BB33">
        <v>25</v>
      </c>
      <c r="BC33">
        <v>2013</v>
      </c>
      <c r="BD33" s="1">
        <v>41442</v>
      </c>
      <c r="BE33" s="1">
        <v>41448</v>
      </c>
    </row>
    <row r="34" spans="50:57">
      <c r="AX34">
        <v>26</v>
      </c>
      <c r="BA34">
        <v>201326</v>
      </c>
      <c r="BB34">
        <v>26</v>
      </c>
      <c r="BC34">
        <v>2013</v>
      </c>
      <c r="BD34" s="1">
        <v>41449</v>
      </c>
      <c r="BE34" s="1">
        <v>41455</v>
      </c>
    </row>
    <row r="35" spans="50:57">
      <c r="AX35" s="20">
        <v>27</v>
      </c>
      <c r="BA35">
        <v>201327</v>
      </c>
      <c r="BB35">
        <v>27</v>
      </c>
      <c r="BC35">
        <v>2013</v>
      </c>
      <c r="BD35" s="1">
        <v>41456</v>
      </c>
      <c r="BE35" s="1">
        <v>41462</v>
      </c>
    </row>
    <row r="36" spans="50:57">
      <c r="AX36">
        <v>28</v>
      </c>
      <c r="BA36">
        <v>201328</v>
      </c>
      <c r="BB36">
        <v>28</v>
      </c>
      <c r="BC36">
        <v>2013</v>
      </c>
      <c r="BD36" s="1">
        <v>41463</v>
      </c>
      <c r="BE36" s="1">
        <v>41469</v>
      </c>
    </row>
    <row r="37" spans="50:57">
      <c r="AX37" s="20">
        <v>29</v>
      </c>
      <c r="BA37">
        <v>201329</v>
      </c>
      <c r="BB37">
        <v>29</v>
      </c>
      <c r="BC37">
        <v>2013</v>
      </c>
      <c r="BD37" s="1">
        <v>41470</v>
      </c>
      <c r="BE37" s="1">
        <v>41476</v>
      </c>
    </row>
    <row r="38" spans="50:57">
      <c r="AX38">
        <v>30</v>
      </c>
      <c r="BA38">
        <v>201330</v>
      </c>
      <c r="BB38">
        <v>30</v>
      </c>
      <c r="BC38">
        <v>2013</v>
      </c>
      <c r="BD38" s="1">
        <v>41477</v>
      </c>
      <c r="BE38" s="1">
        <v>41483</v>
      </c>
    </row>
    <row r="39" spans="50:57">
      <c r="AX39" s="20">
        <v>31</v>
      </c>
      <c r="BA39">
        <v>201331</v>
      </c>
      <c r="BB39">
        <v>31</v>
      </c>
      <c r="BC39">
        <v>2013</v>
      </c>
      <c r="BD39" s="1">
        <v>41484</v>
      </c>
      <c r="BE39" s="1">
        <v>41490</v>
      </c>
    </row>
    <row r="40" spans="50:57">
      <c r="AX40">
        <v>32</v>
      </c>
      <c r="BA40">
        <v>201332</v>
      </c>
      <c r="BB40">
        <v>32</v>
      </c>
      <c r="BC40">
        <v>2013</v>
      </c>
      <c r="BD40" s="1">
        <v>41491</v>
      </c>
      <c r="BE40" s="1">
        <v>41497</v>
      </c>
    </row>
    <row r="41" spans="50:57">
      <c r="AX41" s="20">
        <v>33</v>
      </c>
      <c r="BA41">
        <v>201333</v>
      </c>
      <c r="BB41">
        <v>33</v>
      </c>
      <c r="BC41">
        <v>2013</v>
      </c>
      <c r="BD41" s="1">
        <v>41498</v>
      </c>
      <c r="BE41" s="1">
        <v>41504</v>
      </c>
    </row>
    <row r="42" spans="50:57">
      <c r="AX42">
        <v>34</v>
      </c>
      <c r="BA42">
        <v>201334</v>
      </c>
      <c r="BB42">
        <v>34</v>
      </c>
      <c r="BC42">
        <v>2013</v>
      </c>
      <c r="BD42" s="1">
        <v>41505</v>
      </c>
      <c r="BE42" s="1">
        <v>41511</v>
      </c>
    </row>
    <row r="43" spans="50:57">
      <c r="AX43" s="20">
        <v>35</v>
      </c>
      <c r="BA43">
        <v>201335</v>
      </c>
      <c r="BB43">
        <v>35</v>
      </c>
      <c r="BC43">
        <v>2013</v>
      </c>
      <c r="BD43" s="1">
        <v>41512</v>
      </c>
      <c r="BE43" s="1">
        <v>41518</v>
      </c>
    </row>
    <row r="44" spans="50:57">
      <c r="AX44">
        <v>36</v>
      </c>
      <c r="BA44">
        <v>201336</v>
      </c>
      <c r="BB44">
        <v>36</v>
      </c>
      <c r="BC44">
        <v>2013</v>
      </c>
      <c r="BD44" s="1">
        <v>41519</v>
      </c>
      <c r="BE44" s="1">
        <v>41525</v>
      </c>
    </row>
    <row r="45" spans="50:57">
      <c r="AX45" s="20">
        <v>37</v>
      </c>
      <c r="BA45">
        <v>201337</v>
      </c>
      <c r="BB45">
        <v>37</v>
      </c>
      <c r="BC45">
        <v>2013</v>
      </c>
      <c r="BD45" s="1">
        <v>41526</v>
      </c>
      <c r="BE45" s="1">
        <v>41532</v>
      </c>
    </row>
    <row r="46" spans="50:57">
      <c r="AX46">
        <v>38</v>
      </c>
      <c r="BA46">
        <v>201338</v>
      </c>
      <c r="BB46">
        <v>38</v>
      </c>
      <c r="BC46">
        <v>2013</v>
      </c>
      <c r="BD46" s="1">
        <v>41533</v>
      </c>
      <c r="BE46" s="1">
        <v>41539</v>
      </c>
    </row>
    <row r="47" spans="50:57">
      <c r="AX47" s="20">
        <v>39</v>
      </c>
      <c r="BA47">
        <v>201339</v>
      </c>
      <c r="BB47">
        <v>39</v>
      </c>
      <c r="BC47">
        <v>2013</v>
      </c>
      <c r="BD47" s="1">
        <v>41540</v>
      </c>
      <c r="BE47" s="1">
        <v>41546</v>
      </c>
    </row>
    <row r="48" spans="50:57">
      <c r="AX48">
        <v>40</v>
      </c>
      <c r="BA48">
        <v>201340</v>
      </c>
      <c r="BB48">
        <v>40</v>
      </c>
      <c r="BC48">
        <v>2013</v>
      </c>
      <c r="BD48" s="1">
        <v>41547</v>
      </c>
      <c r="BE48" s="1">
        <v>41553</v>
      </c>
    </row>
    <row r="49" spans="50:57">
      <c r="AX49" s="20">
        <v>41</v>
      </c>
      <c r="BA49">
        <v>201341</v>
      </c>
      <c r="BB49">
        <v>41</v>
      </c>
      <c r="BC49">
        <v>2013</v>
      </c>
      <c r="BD49" s="1">
        <v>41554</v>
      </c>
      <c r="BE49" s="1">
        <v>41560</v>
      </c>
    </row>
    <row r="50" spans="50:57">
      <c r="AX50">
        <v>42</v>
      </c>
      <c r="BA50">
        <v>201342</v>
      </c>
      <c r="BB50">
        <v>42</v>
      </c>
      <c r="BC50">
        <v>2013</v>
      </c>
      <c r="BD50" s="1">
        <v>41561</v>
      </c>
      <c r="BE50" s="1">
        <v>41567</v>
      </c>
    </row>
    <row r="51" spans="50:57">
      <c r="AX51" s="20">
        <v>43</v>
      </c>
      <c r="BA51">
        <v>201343</v>
      </c>
      <c r="BB51">
        <v>43</v>
      </c>
      <c r="BC51">
        <v>2013</v>
      </c>
      <c r="BD51" s="1">
        <v>41568</v>
      </c>
      <c r="BE51" s="1">
        <v>41574</v>
      </c>
    </row>
    <row r="52" spans="50:57">
      <c r="AX52">
        <v>44</v>
      </c>
      <c r="BA52">
        <v>201344</v>
      </c>
      <c r="BB52">
        <v>44</v>
      </c>
      <c r="BC52">
        <v>2013</v>
      </c>
      <c r="BD52" s="1">
        <v>41575</v>
      </c>
      <c r="BE52" s="1">
        <v>41581</v>
      </c>
    </row>
    <row r="53" spans="50:57">
      <c r="AX53" s="20">
        <v>45</v>
      </c>
      <c r="BA53">
        <v>201345</v>
      </c>
      <c r="BB53">
        <v>45</v>
      </c>
      <c r="BC53">
        <v>2013</v>
      </c>
      <c r="BD53" s="1">
        <v>41582</v>
      </c>
      <c r="BE53" s="1">
        <v>41588</v>
      </c>
    </row>
    <row r="54" spans="50:57">
      <c r="AX54">
        <v>46</v>
      </c>
      <c r="BA54">
        <v>201346</v>
      </c>
      <c r="BB54">
        <v>46</v>
      </c>
      <c r="BC54">
        <v>2013</v>
      </c>
      <c r="BD54" s="1">
        <v>41589</v>
      </c>
      <c r="BE54" s="1">
        <v>41595</v>
      </c>
    </row>
    <row r="55" spans="50:57">
      <c r="AX55" s="20">
        <v>47</v>
      </c>
      <c r="BA55">
        <v>201347</v>
      </c>
      <c r="BB55">
        <v>47</v>
      </c>
      <c r="BC55">
        <v>2013</v>
      </c>
      <c r="BD55" s="1">
        <v>41596</v>
      </c>
      <c r="BE55" s="1">
        <v>41602</v>
      </c>
    </row>
    <row r="56" spans="50:57">
      <c r="AX56">
        <v>48</v>
      </c>
      <c r="BA56">
        <v>201348</v>
      </c>
      <c r="BB56">
        <v>48</v>
      </c>
      <c r="BC56">
        <v>2013</v>
      </c>
      <c r="BD56" s="1">
        <v>41603</v>
      </c>
      <c r="BE56" s="1">
        <v>41609</v>
      </c>
    </row>
    <row r="57" spans="50:57">
      <c r="AX57" s="20">
        <v>49</v>
      </c>
      <c r="BA57">
        <v>201349</v>
      </c>
      <c r="BB57">
        <v>49</v>
      </c>
      <c r="BC57">
        <v>2013</v>
      </c>
      <c r="BD57" s="1">
        <v>41610</v>
      </c>
      <c r="BE57" s="1">
        <v>41616</v>
      </c>
    </row>
    <row r="58" spans="50:57">
      <c r="AX58">
        <v>50</v>
      </c>
      <c r="BA58">
        <v>201350</v>
      </c>
      <c r="BB58">
        <v>50</v>
      </c>
      <c r="BC58">
        <v>2013</v>
      </c>
      <c r="BD58" s="1">
        <v>41617</v>
      </c>
      <c r="BE58" s="1">
        <v>41623</v>
      </c>
    </row>
    <row r="59" spans="50:57">
      <c r="AX59" s="20">
        <v>51</v>
      </c>
      <c r="BA59">
        <v>201351</v>
      </c>
      <c r="BB59">
        <v>51</v>
      </c>
      <c r="BC59">
        <v>2013</v>
      </c>
      <c r="BD59" s="1">
        <v>41624</v>
      </c>
      <c r="BE59" s="1">
        <v>41630</v>
      </c>
    </row>
    <row r="60" spans="50:57">
      <c r="AX60">
        <v>52</v>
      </c>
      <c r="BA60">
        <v>201352</v>
      </c>
      <c r="BB60">
        <v>52</v>
      </c>
      <c r="BC60">
        <v>2013</v>
      </c>
      <c r="BD60" s="1">
        <v>41631</v>
      </c>
      <c r="BE60" s="1">
        <v>41637</v>
      </c>
    </row>
    <row r="61" spans="50:57">
      <c r="AX61" s="20">
        <v>53</v>
      </c>
      <c r="BA61">
        <v>20141</v>
      </c>
      <c r="BB61">
        <v>1</v>
      </c>
      <c r="BC61">
        <v>2014</v>
      </c>
      <c r="BD61" s="1">
        <v>41638</v>
      </c>
      <c r="BE61" s="1">
        <v>41644</v>
      </c>
    </row>
    <row r="62" spans="50:57">
      <c r="AX62">
        <v>54</v>
      </c>
      <c r="BA62">
        <v>20142</v>
      </c>
      <c r="BB62">
        <v>2</v>
      </c>
      <c r="BC62">
        <v>2014</v>
      </c>
      <c r="BD62" s="1">
        <v>41645</v>
      </c>
      <c r="BE62" s="1">
        <v>41651</v>
      </c>
    </row>
    <row r="63" spans="50:57">
      <c r="AX63" s="20">
        <v>55</v>
      </c>
      <c r="BA63">
        <v>20143</v>
      </c>
      <c r="BB63">
        <v>3</v>
      </c>
      <c r="BC63">
        <v>2014</v>
      </c>
      <c r="BD63" s="1">
        <v>41652</v>
      </c>
      <c r="BE63" s="1">
        <v>41658</v>
      </c>
    </row>
    <row r="64" spans="50:57">
      <c r="AX64">
        <v>56</v>
      </c>
      <c r="BA64">
        <v>20144</v>
      </c>
      <c r="BB64">
        <v>4</v>
      </c>
      <c r="BC64">
        <v>2014</v>
      </c>
      <c r="BD64" s="1">
        <v>41659</v>
      </c>
      <c r="BE64" s="1">
        <v>41665</v>
      </c>
    </row>
    <row r="65" spans="50:57">
      <c r="AX65" s="20">
        <v>57</v>
      </c>
      <c r="BA65">
        <v>20145</v>
      </c>
      <c r="BB65">
        <v>5</v>
      </c>
      <c r="BC65">
        <v>2014</v>
      </c>
      <c r="BD65" s="1">
        <v>41666</v>
      </c>
      <c r="BE65" s="1">
        <v>41672</v>
      </c>
    </row>
    <row r="66" spans="50:57">
      <c r="AX66">
        <v>58</v>
      </c>
      <c r="BA66">
        <v>20146</v>
      </c>
      <c r="BB66">
        <v>6</v>
      </c>
      <c r="BC66">
        <v>2014</v>
      </c>
      <c r="BD66" s="1">
        <v>41673</v>
      </c>
      <c r="BE66" s="1">
        <v>41679</v>
      </c>
    </row>
    <row r="67" spans="50:57">
      <c r="AX67" s="20">
        <v>59</v>
      </c>
      <c r="BA67">
        <v>20147</v>
      </c>
      <c r="BB67">
        <v>7</v>
      </c>
      <c r="BC67">
        <v>2014</v>
      </c>
      <c r="BD67" s="1">
        <v>41680</v>
      </c>
      <c r="BE67" s="1">
        <v>41686</v>
      </c>
    </row>
    <row r="68" spans="50:57">
      <c r="AX68">
        <v>60</v>
      </c>
      <c r="BA68">
        <v>20148</v>
      </c>
      <c r="BB68">
        <v>8</v>
      </c>
      <c r="BC68">
        <v>2014</v>
      </c>
      <c r="BD68" s="1">
        <v>41687</v>
      </c>
      <c r="BE68" s="1">
        <v>41693</v>
      </c>
    </row>
    <row r="69" spans="50:57">
      <c r="AX69" s="20">
        <v>61</v>
      </c>
      <c r="BA69">
        <v>20149</v>
      </c>
      <c r="BB69">
        <v>9</v>
      </c>
      <c r="BC69">
        <v>2014</v>
      </c>
      <c r="BD69" s="1">
        <v>41694</v>
      </c>
      <c r="BE69" s="1">
        <v>41700</v>
      </c>
    </row>
    <row r="70" spans="50:57">
      <c r="AX70">
        <v>62</v>
      </c>
      <c r="BA70">
        <v>201410</v>
      </c>
      <c r="BB70">
        <v>10</v>
      </c>
      <c r="BC70">
        <v>2014</v>
      </c>
      <c r="BD70" s="1">
        <v>41701</v>
      </c>
      <c r="BE70" s="1">
        <v>41707</v>
      </c>
    </row>
    <row r="71" spans="50:57">
      <c r="AX71" s="20">
        <v>63</v>
      </c>
      <c r="BA71">
        <v>201411</v>
      </c>
      <c r="BB71">
        <v>11</v>
      </c>
      <c r="BC71">
        <v>2014</v>
      </c>
      <c r="BD71" s="1">
        <v>41708</v>
      </c>
      <c r="BE71" s="1">
        <v>41714</v>
      </c>
    </row>
    <row r="72" spans="50:57">
      <c r="AX72">
        <v>64</v>
      </c>
      <c r="BA72">
        <v>201412</v>
      </c>
      <c r="BB72">
        <v>12</v>
      </c>
      <c r="BC72">
        <v>2014</v>
      </c>
      <c r="BD72" s="1">
        <v>41715</v>
      </c>
      <c r="BE72" s="1">
        <v>41721</v>
      </c>
    </row>
    <row r="73" spans="50:57">
      <c r="AX73" s="20">
        <v>65</v>
      </c>
      <c r="BA73">
        <v>201413</v>
      </c>
      <c r="BB73">
        <v>13</v>
      </c>
      <c r="BC73">
        <v>2014</v>
      </c>
      <c r="BD73" s="1">
        <v>41722</v>
      </c>
      <c r="BE73" s="1">
        <v>41728</v>
      </c>
    </row>
    <row r="74" spans="50:57">
      <c r="AX74">
        <v>66</v>
      </c>
      <c r="BA74">
        <v>201414</v>
      </c>
      <c r="BB74">
        <v>14</v>
      </c>
      <c r="BC74">
        <v>2014</v>
      </c>
      <c r="BD74" s="1">
        <v>41729</v>
      </c>
      <c r="BE74" s="1">
        <v>41735</v>
      </c>
    </row>
    <row r="75" spans="50:57">
      <c r="AX75" s="20">
        <v>67</v>
      </c>
      <c r="BA75">
        <v>201415</v>
      </c>
      <c r="BB75">
        <v>15</v>
      </c>
      <c r="BC75">
        <v>2014</v>
      </c>
      <c r="BD75" s="1">
        <v>41736</v>
      </c>
      <c r="BE75" s="1">
        <v>41742</v>
      </c>
    </row>
    <row r="76" spans="50:57">
      <c r="AX76">
        <v>68</v>
      </c>
      <c r="BA76">
        <v>201416</v>
      </c>
      <c r="BB76">
        <v>16</v>
      </c>
      <c r="BC76">
        <v>2014</v>
      </c>
      <c r="BD76" s="1">
        <v>41743</v>
      </c>
      <c r="BE76" s="1">
        <v>41749</v>
      </c>
    </row>
    <row r="77" spans="50:57">
      <c r="AX77" s="20">
        <v>69</v>
      </c>
      <c r="BA77">
        <v>201417</v>
      </c>
      <c r="BB77">
        <v>17</v>
      </c>
      <c r="BC77">
        <v>2014</v>
      </c>
      <c r="BD77" s="1">
        <v>41750</v>
      </c>
      <c r="BE77" s="1">
        <v>41756</v>
      </c>
    </row>
    <row r="78" spans="50:57">
      <c r="AX78">
        <v>70</v>
      </c>
      <c r="BA78">
        <v>201418</v>
      </c>
      <c r="BB78">
        <v>18</v>
      </c>
      <c r="BC78">
        <v>2014</v>
      </c>
      <c r="BD78" s="1">
        <v>41757</v>
      </c>
      <c r="BE78" s="1">
        <v>41763</v>
      </c>
    </row>
    <row r="79" spans="50:57">
      <c r="AX79" s="20">
        <v>71</v>
      </c>
      <c r="BA79">
        <v>201419</v>
      </c>
      <c r="BB79">
        <v>19</v>
      </c>
      <c r="BC79">
        <v>2014</v>
      </c>
      <c r="BD79" s="1">
        <v>41764</v>
      </c>
      <c r="BE79" s="1">
        <v>41770</v>
      </c>
    </row>
    <row r="80" spans="50:57">
      <c r="AX80">
        <v>72</v>
      </c>
      <c r="BA80">
        <v>201420</v>
      </c>
      <c r="BB80">
        <v>20</v>
      </c>
      <c r="BC80">
        <v>2014</v>
      </c>
      <c r="BD80" s="1">
        <v>41771</v>
      </c>
      <c r="BE80" s="1">
        <v>41777</v>
      </c>
    </row>
    <row r="81" spans="50:57">
      <c r="AX81" s="20">
        <v>73</v>
      </c>
      <c r="BA81">
        <v>201421</v>
      </c>
      <c r="BB81">
        <v>21</v>
      </c>
      <c r="BC81">
        <v>2014</v>
      </c>
      <c r="BD81" s="1">
        <v>41778</v>
      </c>
      <c r="BE81" s="1">
        <v>41784</v>
      </c>
    </row>
    <row r="82" spans="50:57">
      <c r="AX82">
        <v>74</v>
      </c>
      <c r="BA82">
        <v>201422</v>
      </c>
      <c r="BB82">
        <v>22</v>
      </c>
      <c r="BC82">
        <v>2014</v>
      </c>
      <c r="BD82" s="1">
        <v>41785</v>
      </c>
      <c r="BE82" s="1">
        <v>41791</v>
      </c>
    </row>
    <row r="83" spans="50:57">
      <c r="AX83" s="20">
        <v>75</v>
      </c>
      <c r="BA83">
        <v>201423</v>
      </c>
      <c r="BB83">
        <v>23</v>
      </c>
      <c r="BC83">
        <v>2014</v>
      </c>
      <c r="BD83" s="1">
        <v>41792</v>
      </c>
      <c r="BE83" s="1">
        <v>41798</v>
      </c>
    </row>
    <row r="84" spans="50:57">
      <c r="AX84">
        <v>76</v>
      </c>
      <c r="BA84">
        <v>201424</v>
      </c>
      <c r="BB84">
        <v>24</v>
      </c>
      <c r="BC84">
        <v>2014</v>
      </c>
      <c r="BD84" s="1">
        <v>41799</v>
      </c>
      <c r="BE84" s="1">
        <v>41805</v>
      </c>
    </row>
    <row r="85" spans="50:57">
      <c r="AX85" s="20">
        <v>77</v>
      </c>
      <c r="BA85">
        <v>201425</v>
      </c>
      <c r="BB85">
        <v>25</v>
      </c>
      <c r="BC85">
        <v>2014</v>
      </c>
      <c r="BD85" s="1">
        <v>41806</v>
      </c>
      <c r="BE85" s="1">
        <v>41812</v>
      </c>
    </row>
    <row r="86" spans="50:57">
      <c r="AX86">
        <v>78</v>
      </c>
      <c r="BA86">
        <v>201426</v>
      </c>
      <c r="BB86">
        <v>26</v>
      </c>
      <c r="BC86">
        <v>2014</v>
      </c>
      <c r="BD86" s="1">
        <v>41813</v>
      </c>
      <c r="BE86" s="1">
        <v>41819</v>
      </c>
    </row>
    <row r="87" spans="50:57">
      <c r="AX87" s="20">
        <v>79</v>
      </c>
      <c r="BA87">
        <v>201427</v>
      </c>
      <c r="BB87">
        <v>27</v>
      </c>
      <c r="BC87">
        <v>2014</v>
      </c>
      <c r="BD87" s="1">
        <v>41820</v>
      </c>
      <c r="BE87" s="1">
        <v>41826</v>
      </c>
    </row>
    <row r="88" spans="50:57">
      <c r="AX88">
        <v>80</v>
      </c>
      <c r="BA88">
        <v>201428</v>
      </c>
      <c r="BB88">
        <v>28</v>
      </c>
      <c r="BC88">
        <v>2014</v>
      </c>
      <c r="BD88" s="1">
        <v>41827</v>
      </c>
      <c r="BE88" s="1">
        <v>41833</v>
      </c>
    </row>
    <row r="89" spans="50:57">
      <c r="AX89" s="20">
        <v>81</v>
      </c>
      <c r="BA89">
        <v>201429</v>
      </c>
      <c r="BB89">
        <v>29</v>
      </c>
      <c r="BC89">
        <v>2014</v>
      </c>
      <c r="BD89" s="1">
        <v>41834</v>
      </c>
      <c r="BE89" s="1">
        <v>41840</v>
      </c>
    </row>
    <row r="90" spans="50:57">
      <c r="AX90">
        <v>82</v>
      </c>
      <c r="BA90">
        <v>201430</v>
      </c>
      <c r="BB90">
        <v>30</v>
      </c>
      <c r="BC90">
        <v>2014</v>
      </c>
      <c r="BD90" s="1">
        <v>41841</v>
      </c>
      <c r="BE90" s="1">
        <v>41847</v>
      </c>
    </row>
    <row r="91" spans="50:57">
      <c r="AX91" s="20">
        <v>83</v>
      </c>
      <c r="BA91">
        <v>201431</v>
      </c>
      <c r="BB91">
        <v>31</v>
      </c>
      <c r="BC91">
        <v>2014</v>
      </c>
      <c r="BD91" s="1">
        <v>41848</v>
      </c>
      <c r="BE91" s="1">
        <v>41854</v>
      </c>
    </row>
    <row r="92" spans="50:57">
      <c r="AX92">
        <v>84</v>
      </c>
      <c r="BA92">
        <v>201432</v>
      </c>
      <c r="BB92">
        <v>32</v>
      </c>
      <c r="BC92">
        <v>2014</v>
      </c>
      <c r="BD92" s="1">
        <v>41855</v>
      </c>
      <c r="BE92" s="1">
        <v>41861</v>
      </c>
    </row>
    <row r="93" spans="50:57">
      <c r="AX93" s="20">
        <v>85</v>
      </c>
      <c r="BA93">
        <v>201433</v>
      </c>
      <c r="BB93">
        <v>33</v>
      </c>
      <c r="BC93">
        <v>2014</v>
      </c>
      <c r="BD93" s="1">
        <v>41862</v>
      </c>
      <c r="BE93" s="1">
        <v>41868</v>
      </c>
    </row>
    <row r="94" spans="50:57">
      <c r="AX94">
        <v>86</v>
      </c>
      <c r="BA94">
        <v>201434</v>
      </c>
      <c r="BB94">
        <v>34</v>
      </c>
      <c r="BC94">
        <v>2014</v>
      </c>
      <c r="BD94" s="1">
        <v>41869</v>
      </c>
      <c r="BE94" s="1">
        <v>41875</v>
      </c>
    </row>
    <row r="95" spans="50:57">
      <c r="AX95" s="20">
        <v>87</v>
      </c>
      <c r="BA95">
        <v>201435</v>
      </c>
      <c r="BB95">
        <v>35</v>
      </c>
      <c r="BC95">
        <v>2014</v>
      </c>
      <c r="BD95" s="1">
        <v>41876</v>
      </c>
      <c r="BE95" s="1">
        <v>41882</v>
      </c>
    </row>
    <row r="96" spans="50:57">
      <c r="AX96">
        <v>88</v>
      </c>
      <c r="BA96">
        <v>201436</v>
      </c>
      <c r="BB96">
        <v>36</v>
      </c>
      <c r="BC96">
        <v>2014</v>
      </c>
      <c r="BD96" s="1">
        <v>41883</v>
      </c>
      <c r="BE96" s="1">
        <v>41889</v>
      </c>
    </row>
    <row r="97" spans="50:57">
      <c r="AX97" s="20">
        <v>89</v>
      </c>
      <c r="BA97">
        <v>201437</v>
      </c>
      <c r="BB97">
        <v>37</v>
      </c>
      <c r="BC97">
        <v>2014</v>
      </c>
      <c r="BD97" s="1">
        <v>41890</v>
      </c>
      <c r="BE97" s="1">
        <v>41896</v>
      </c>
    </row>
    <row r="98" spans="50:57">
      <c r="AX98">
        <v>90</v>
      </c>
      <c r="BA98">
        <v>201438</v>
      </c>
      <c r="BB98">
        <v>38</v>
      </c>
      <c r="BC98">
        <v>2014</v>
      </c>
      <c r="BD98" s="1">
        <v>41897</v>
      </c>
      <c r="BE98" s="1">
        <v>41903</v>
      </c>
    </row>
    <row r="99" spans="50:57">
      <c r="AX99" s="20">
        <v>91</v>
      </c>
      <c r="BA99">
        <v>201439</v>
      </c>
      <c r="BB99">
        <v>39</v>
      </c>
      <c r="BC99">
        <v>2014</v>
      </c>
      <c r="BD99" s="1">
        <v>41904</v>
      </c>
      <c r="BE99" s="1">
        <v>41910</v>
      </c>
    </row>
    <row r="100" spans="50:57">
      <c r="AX100">
        <v>92</v>
      </c>
      <c r="BA100">
        <v>201440</v>
      </c>
      <c r="BB100">
        <v>40</v>
      </c>
      <c r="BC100">
        <v>2014</v>
      </c>
      <c r="BD100" s="1">
        <v>41911</v>
      </c>
      <c r="BE100" s="1">
        <v>41917</v>
      </c>
    </row>
    <row r="101" spans="50:57">
      <c r="AX101" s="20">
        <v>93</v>
      </c>
      <c r="BA101">
        <v>201441</v>
      </c>
      <c r="BB101">
        <v>41</v>
      </c>
      <c r="BC101">
        <v>2014</v>
      </c>
      <c r="BD101" s="1">
        <v>41918</v>
      </c>
      <c r="BE101" s="1">
        <v>41924</v>
      </c>
    </row>
    <row r="102" spans="50:57">
      <c r="AX102">
        <v>94</v>
      </c>
      <c r="BA102">
        <v>201442</v>
      </c>
      <c r="BB102">
        <v>42</v>
      </c>
      <c r="BC102">
        <v>2014</v>
      </c>
      <c r="BD102" s="1">
        <v>41925</v>
      </c>
      <c r="BE102" s="1">
        <v>41931</v>
      </c>
    </row>
    <row r="103" spans="50:57">
      <c r="AX103" s="20">
        <v>95</v>
      </c>
      <c r="BA103">
        <v>201443</v>
      </c>
      <c r="BB103">
        <v>43</v>
      </c>
      <c r="BC103">
        <v>2014</v>
      </c>
      <c r="BD103" s="1">
        <v>41932</v>
      </c>
      <c r="BE103" s="1">
        <v>41938</v>
      </c>
    </row>
    <row r="104" spans="50:57">
      <c r="AX104">
        <v>96</v>
      </c>
      <c r="BA104">
        <v>201444</v>
      </c>
      <c r="BB104">
        <v>44</v>
      </c>
      <c r="BC104">
        <v>2014</v>
      </c>
      <c r="BD104" s="1">
        <v>41939</v>
      </c>
      <c r="BE104" s="1">
        <v>41945</v>
      </c>
    </row>
    <row r="105" spans="50:57">
      <c r="AX105" s="20">
        <v>97</v>
      </c>
      <c r="BA105">
        <v>201445</v>
      </c>
      <c r="BB105">
        <v>45</v>
      </c>
      <c r="BC105">
        <v>2014</v>
      </c>
      <c r="BD105" s="1">
        <v>41946</v>
      </c>
      <c r="BE105" s="1">
        <v>41952</v>
      </c>
    </row>
    <row r="106" spans="50:57">
      <c r="AX106">
        <v>98</v>
      </c>
      <c r="BA106">
        <v>201446</v>
      </c>
      <c r="BB106">
        <v>46</v>
      </c>
      <c r="BC106">
        <v>2014</v>
      </c>
      <c r="BD106" s="1">
        <v>41953</v>
      </c>
      <c r="BE106" s="1">
        <v>41959</v>
      </c>
    </row>
    <row r="107" spans="50:57">
      <c r="AX107" s="20">
        <v>99</v>
      </c>
      <c r="BA107">
        <v>201447</v>
      </c>
      <c r="BB107">
        <v>47</v>
      </c>
      <c r="BC107">
        <v>2014</v>
      </c>
      <c r="BD107" s="1">
        <v>41960</v>
      </c>
      <c r="BE107" s="1">
        <v>41966</v>
      </c>
    </row>
    <row r="108" spans="50:57">
      <c r="AX108">
        <v>100</v>
      </c>
      <c r="BA108">
        <v>201448</v>
      </c>
      <c r="BB108">
        <v>48</v>
      </c>
      <c r="BC108">
        <v>2014</v>
      </c>
      <c r="BD108" s="1">
        <v>41967</v>
      </c>
      <c r="BE108" s="1">
        <v>41973</v>
      </c>
    </row>
    <row r="109" spans="50:57">
      <c r="AX109" s="20">
        <v>101</v>
      </c>
      <c r="BA109">
        <v>201449</v>
      </c>
      <c r="BB109">
        <v>49</v>
      </c>
      <c r="BC109">
        <v>2014</v>
      </c>
      <c r="BD109" s="1">
        <v>41974</v>
      </c>
      <c r="BE109" s="1">
        <v>41980</v>
      </c>
    </row>
    <row r="110" spans="50:57">
      <c r="AX110">
        <v>102</v>
      </c>
      <c r="BA110">
        <v>201450</v>
      </c>
      <c r="BB110">
        <v>50</v>
      </c>
      <c r="BC110">
        <v>2014</v>
      </c>
      <c r="BD110" s="1">
        <v>41981</v>
      </c>
      <c r="BE110" s="1">
        <v>41987</v>
      </c>
    </row>
    <row r="111" spans="50:57">
      <c r="AX111" s="20">
        <v>103</v>
      </c>
      <c r="BA111">
        <v>201451</v>
      </c>
      <c r="BB111">
        <v>51</v>
      </c>
      <c r="BC111">
        <v>2014</v>
      </c>
      <c r="BD111" s="1">
        <v>41988</v>
      </c>
      <c r="BE111" s="1">
        <v>41994</v>
      </c>
    </row>
    <row r="112" spans="50:57">
      <c r="AX112">
        <v>104</v>
      </c>
      <c r="BA112">
        <v>201452</v>
      </c>
      <c r="BB112">
        <v>52</v>
      </c>
      <c r="BC112">
        <v>2014</v>
      </c>
      <c r="BD112" s="1">
        <v>41995</v>
      </c>
      <c r="BE112" s="1">
        <v>42001</v>
      </c>
    </row>
    <row r="113" spans="50:57">
      <c r="AX113" s="20">
        <v>105</v>
      </c>
      <c r="BA113">
        <v>20151</v>
      </c>
      <c r="BB113">
        <v>1</v>
      </c>
      <c r="BC113">
        <v>2015</v>
      </c>
      <c r="BD113" s="1">
        <v>42002</v>
      </c>
      <c r="BE113" s="1">
        <v>42008</v>
      </c>
    </row>
    <row r="114" spans="50:57">
      <c r="AX114">
        <v>106</v>
      </c>
      <c r="BA114">
        <v>20152</v>
      </c>
      <c r="BB114">
        <v>2</v>
      </c>
      <c r="BC114">
        <v>2015</v>
      </c>
      <c r="BD114" s="1">
        <v>42009</v>
      </c>
      <c r="BE114" s="1">
        <v>42015</v>
      </c>
    </row>
    <row r="115" spans="50:57">
      <c r="AX115" s="20">
        <v>107</v>
      </c>
      <c r="BA115">
        <v>20153</v>
      </c>
      <c r="BB115">
        <v>3</v>
      </c>
      <c r="BC115">
        <v>2015</v>
      </c>
      <c r="BD115" s="1">
        <v>42016</v>
      </c>
      <c r="BE115" s="1">
        <v>42022</v>
      </c>
    </row>
    <row r="116" spans="50:57">
      <c r="AX116">
        <v>108</v>
      </c>
      <c r="BA116">
        <v>20154</v>
      </c>
      <c r="BB116">
        <v>4</v>
      </c>
      <c r="BC116">
        <v>2015</v>
      </c>
      <c r="BD116" s="1">
        <v>42023</v>
      </c>
      <c r="BE116" s="1">
        <v>42029</v>
      </c>
    </row>
    <row r="117" spans="50:57">
      <c r="AX117" s="20">
        <v>109</v>
      </c>
      <c r="BA117">
        <v>20155</v>
      </c>
      <c r="BB117">
        <v>5</v>
      </c>
      <c r="BC117">
        <v>2015</v>
      </c>
      <c r="BD117" s="1">
        <v>42030</v>
      </c>
      <c r="BE117" s="1">
        <v>42036</v>
      </c>
    </row>
    <row r="118" spans="50:57">
      <c r="AX118">
        <v>110</v>
      </c>
      <c r="BA118">
        <v>20156</v>
      </c>
      <c r="BB118">
        <v>6</v>
      </c>
      <c r="BC118">
        <v>2015</v>
      </c>
      <c r="BD118" s="1">
        <v>42037</v>
      </c>
      <c r="BE118" s="1">
        <v>42043</v>
      </c>
    </row>
    <row r="119" spans="50:57">
      <c r="AX119" s="20">
        <v>111</v>
      </c>
      <c r="BA119">
        <v>20157</v>
      </c>
      <c r="BB119">
        <v>7</v>
      </c>
      <c r="BC119">
        <v>2015</v>
      </c>
      <c r="BD119" s="1">
        <v>42044</v>
      </c>
      <c r="BE119" s="1">
        <v>42050</v>
      </c>
    </row>
    <row r="120" spans="50:57">
      <c r="AX120">
        <v>112</v>
      </c>
      <c r="BA120">
        <v>20158</v>
      </c>
      <c r="BB120">
        <v>8</v>
      </c>
      <c r="BC120">
        <v>2015</v>
      </c>
      <c r="BD120" s="1">
        <v>42051</v>
      </c>
      <c r="BE120" s="1">
        <v>42057</v>
      </c>
    </row>
    <row r="121" spans="50:57">
      <c r="AX121" s="20">
        <v>113</v>
      </c>
      <c r="BA121">
        <v>20159</v>
      </c>
      <c r="BB121">
        <v>9</v>
      </c>
      <c r="BC121">
        <v>2015</v>
      </c>
      <c r="BD121" s="1">
        <v>42058</v>
      </c>
      <c r="BE121" s="1">
        <v>42064</v>
      </c>
    </row>
    <row r="122" spans="50:57">
      <c r="AX122">
        <v>114</v>
      </c>
      <c r="BA122">
        <v>201510</v>
      </c>
      <c r="BB122">
        <v>10</v>
      </c>
      <c r="BC122">
        <v>2015</v>
      </c>
      <c r="BD122" s="1">
        <v>42065</v>
      </c>
      <c r="BE122" s="1">
        <v>42071</v>
      </c>
    </row>
    <row r="123" spans="50:57">
      <c r="AX123" s="20">
        <v>115</v>
      </c>
      <c r="BA123">
        <v>201511</v>
      </c>
      <c r="BB123">
        <v>11</v>
      </c>
      <c r="BC123">
        <v>2015</v>
      </c>
      <c r="BD123" s="1">
        <v>42072</v>
      </c>
      <c r="BE123" s="1">
        <v>42078</v>
      </c>
    </row>
    <row r="124" spans="50:57">
      <c r="AX124">
        <v>116</v>
      </c>
      <c r="BA124">
        <v>201512</v>
      </c>
      <c r="BB124">
        <v>12</v>
      </c>
      <c r="BC124">
        <v>2015</v>
      </c>
      <c r="BD124" s="1">
        <v>42079</v>
      </c>
      <c r="BE124" s="1">
        <v>42085</v>
      </c>
    </row>
    <row r="125" spans="50:57">
      <c r="AX125" s="20">
        <v>117</v>
      </c>
      <c r="BA125">
        <v>201513</v>
      </c>
      <c r="BB125">
        <v>13</v>
      </c>
      <c r="BC125">
        <v>2015</v>
      </c>
      <c r="BD125" s="1">
        <v>42086</v>
      </c>
      <c r="BE125" s="1">
        <v>42092</v>
      </c>
    </row>
    <row r="126" spans="50:57">
      <c r="AX126">
        <v>118</v>
      </c>
      <c r="BA126">
        <v>201514</v>
      </c>
      <c r="BB126">
        <v>14</v>
      </c>
      <c r="BC126">
        <v>2015</v>
      </c>
      <c r="BD126" s="1">
        <v>42093</v>
      </c>
      <c r="BE126" s="1">
        <v>42099</v>
      </c>
    </row>
    <row r="127" spans="50:57">
      <c r="AX127" s="20">
        <v>119</v>
      </c>
      <c r="BA127">
        <v>201515</v>
      </c>
      <c r="BB127">
        <v>15</v>
      </c>
      <c r="BC127">
        <v>2015</v>
      </c>
      <c r="BD127" s="1">
        <v>42100</v>
      </c>
      <c r="BE127" s="1">
        <v>42106</v>
      </c>
    </row>
    <row r="128" spans="50:57">
      <c r="AX128">
        <v>120</v>
      </c>
      <c r="BA128">
        <v>201516</v>
      </c>
      <c r="BB128">
        <v>16</v>
      </c>
      <c r="BC128">
        <v>2015</v>
      </c>
      <c r="BD128" s="1">
        <v>42107</v>
      </c>
      <c r="BE128" s="1">
        <v>42113</v>
      </c>
    </row>
    <row r="129" spans="50:57">
      <c r="AX129" s="20">
        <v>121</v>
      </c>
      <c r="BA129">
        <v>201517</v>
      </c>
      <c r="BB129">
        <v>17</v>
      </c>
      <c r="BC129">
        <v>2015</v>
      </c>
      <c r="BD129" s="1">
        <v>42114</v>
      </c>
      <c r="BE129" s="1">
        <v>42120</v>
      </c>
    </row>
    <row r="130" spans="50:57">
      <c r="AX130">
        <v>122</v>
      </c>
      <c r="BA130">
        <v>201518</v>
      </c>
      <c r="BB130">
        <v>18</v>
      </c>
      <c r="BC130">
        <v>2015</v>
      </c>
      <c r="BD130" s="1">
        <v>42121</v>
      </c>
      <c r="BE130" s="1">
        <v>42127</v>
      </c>
    </row>
    <row r="131" spans="50:57">
      <c r="AX131" s="20">
        <v>123</v>
      </c>
      <c r="BA131">
        <v>201519</v>
      </c>
      <c r="BB131">
        <v>19</v>
      </c>
      <c r="BC131">
        <v>2015</v>
      </c>
      <c r="BD131" s="1">
        <v>42128</v>
      </c>
      <c r="BE131" s="1">
        <v>42134</v>
      </c>
    </row>
    <row r="132" spans="50:57">
      <c r="AX132">
        <v>124</v>
      </c>
      <c r="BA132">
        <v>201520</v>
      </c>
      <c r="BB132">
        <v>20</v>
      </c>
      <c r="BC132">
        <v>2015</v>
      </c>
      <c r="BD132" s="1">
        <v>42135</v>
      </c>
      <c r="BE132" s="1">
        <v>42141</v>
      </c>
    </row>
    <row r="133" spans="50:57">
      <c r="AX133" s="20">
        <v>125</v>
      </c>
      <c r="BA133">
        <v>201521</v>
      </c>
      <c r="BB133">
        <v>21</v>
      </c>
      <c r="BC133">
        <v>2015</v>
      </c>
      <c r="BD133" s="1">
        <v>42142</v>
      </c>
      <c r="BE133" s="1">
        <v>42148</v>
      </c>
    </row>
    <row r="134" spans="50:57">
      <c r="AX134">
        <v>126</v>
      </c>
      <c r="BA134">
        <v>201522</v>
      </c>
      <c r="BB134">
        <v>22</v>
      </c>
      <c r="BC134">
        <v>2015</v>
      </c>
      <c r="BD134" s="1">
        <v>42149</v>
      </c>
      <c r="BE134" s="1">
        <v>42155</v>
      </c>
    </row>
    <row r="135" spans="50:57">
      <c r="AX135" s="20">
        <v>127</v>
      </c>
      <c r="BA135">
        <v>201523</v>
      </c>
      <c r="BB135">
        <v>23</v>
      </c>
      <c r="BC135">
        <v>2015</v>
      </c>
      <c r="BD135" s="1">
        <v>42156</v>
      </c>
      <c r="BE135" s="1">
        <v>42162</v>
      </c>
    </row>
    <row r="136" spans="50:57">
      <c r="AX136">
        <v>128</v>
      </c>
      <c r="BA136">
        <v>201524</v>
      </c>
      <c r="BB136">
        <v>24</v>
      </c>
      <c r="BC136">
        <v>2015</v>
      </c>
      <c r="BD136" s="1">
        <v>42163</v>
      </c>
      <c r="BE136" s="1">
        <v>42169</v>
      </c>
    </row>
    <row r="137" spans="50:57">
      <c r="AX137" s="20">
        <v>129</v>
      </c>
      <c r="BA137">
        <v>201525</v>
      </c>
      <c r="BB137">
        <v>25</v>
      </c>
      <c r="BC137">
        <v>2015</v>
      </c>
      <c r="BD137" s="1">
        <v>42170</v>
      </c>
      <c r="BE137" s="1">
        <v>42176</v>
      </c>
    </row>
    <row r="138" spans="50:57">
      <c r="AX138">
        <v>130</v>
      </c>
      <c r="BA138">
        <v>201526</v>
      </c>
      <c r="BB138">
        <v>26</v>
      </c>
      <c r="BC138">
        <v>2015</v>
      </c>
      <c r="BD138" s="1">
        <v>42177</v>
      </c>
      <c r="BE138" s="1">
        <v>42183</v>
      </c>
    </row>
    <row r="139" spans="50:57">
      <c r="AX139" s="20">
        <v>131</v>
      </c>
      <c r="BA139">
        <v>201527</v>
      </c>
      <c r="BB139">
        <v>27</v>
      </c>
      <c r="BC139">
        <v>2015</v>
      </c>
      <c r="BD139" s="1">
        <v>42184</v>
      </c>
      <c r="BE139" s="1">
        <v>42190</v>
      </c>
    </row>
    <row r="140" spans="50:57">
      <c r="AX140">
        <v>132</v>
      </c>
      <c r="BA140">
        <v>201528</v>
      </c>
      <c r="BB140">
        <v>28</v>
      </c>
      <c r="BC140">
        <v>2015</v>
      </c>
      <c r="BD140" s="1">
        <v>42191</v>
      </c>
      <c r="BE140" s="1">
        <v>42197</v>
      </c>
    </row>
    <row r="141" spans="50:57">
      <c r="AX141" s="20">
        <v>133</v>
      </c>
      <c r="BA141">
        <v>201529</v>
      </c>
      <c r="BB141">
        <v>29</v>
      </c>
      <c r="BC141">
        <v>2015</v>
      </c>
      <c r="BD141" s="1">
        <v>42198</v>
      </c>
      <c r="BE141" s="1">
        <v>42204</v>
      </c>
    </row>
    <row r="142" spans="50:57">
      <c r="AX142">
        <v>134</v>
      </c>
      <c r="BA142">
        <v>201530</v>
      </c>
      <c r="BB142">
        <v>30</v>
      </c>
      <c r="BC142">
        <v>2015</v>
      </c>
      <c r="BD142" s="1">
        <v>42205</v>
      </c>
      <c r="BE142" s="1">
        <v>42211</v>
      </c>
    </row>
    <row r="143" spans="50:57">
      <c r="AX143" s="20">
        <v>135</v>
      </c>
      <c r="BA143">
        <v>201531</v>
      </c>
      <c r="BB143">
        <v>31</v>
      </c>
      <c r="BC143">
        <v>2015</v>
      </c>
      <c r="BD143" s="1">
        <v>42212</v>
      </c>
      <c r="BE143" s="1">
        <v>42218</v>
      </c>
    </row>
    <row r="144" spans="50:57">
      <c r="AX144">
        <v>136</v>
      </c>
      <c r="BA144">
        <v>201532</v>
      </c>
      <c r="BB144">
        <v>32</v>
      </c>
      <c r="BC144">
        <v>2015</v>
      </c>
      <c r="BD144" s="1">
        <v>42219</v>
      </c>
      <c r="BE144" s="1">
        <v>42225</v>
      </c>
    </row>
    <row r="145" spans="50:57">
      <c r="AX145" s="20">
        <v>137</v>
      </c>
      <c r="BA145">
        <v>201533</v>
      </c>
      <c r="BB145">
        <v>33</v>
      </c>
      <c r="BC145">
        <v>2015</v>
      </c>
      <c r="BD145" s="1">
        <v>42226</v>
      </c>
      <c r="BE145" s="1">
        <v>42232</v>
      </c>
    </row>
    <row r="146" spans="50:57">
      <c r="AX146">
        <v>138</v>
      </c>
      <c r="BA146">
        <v>201534</v>
      </c>
      <c r="BB146">
        <v>34</v>
      </c>
      <c r="BC146">
        <v>2015</v>
      </c>
      <c r="BD146" s="1">
        <v>42233</v>
      </c>
      <c r="BE146" s="1">
        <v>42239</v>
      </c>
    </row>
    <row r="147" spans="50:57">
      <c r="AX147" s="20">
        <v>139</v>
      </c>
      <c r="BA147">
        <v>201535</v>
      </c>
      <c r="BB147">
        <v>35</v>
      </c>
      <c r="BC147">
        <v>2015</v>
      </c>
      <c r="BD147" s="1">
        <v>42240</v>
      </c>
      <c r="BE147" s="1">
        <v>42246</v>
      </c>
    </row>
    <row r="148" spans="50:57">
      <c r="AX148">
        <v>140</v>
      </c>
      <c r="BA148">
        <v>201536</v>
      </c>
      <c r="BB148">
        <v>36</v>
      </c>
      <c r="BC148">
        <v>2015</v>
      </c>
      <c r="BD148" s="1">
        <v>42247</v>
      </c>
      <c r="BE148" s="1">
        <v>42253</v>
      </c>
    </row>
    <row r="149" spans="50:57">
      <c r="AX149" s="20">
        <v>141</v>
      </c>
      <c r="BA149">
        <v>201537</v>
      </c>
      <c r="BB149">
        <v>37</v>
      </c>
      <c r="BC149">
        <v>2015</v>
      </c>
      <c r="BD149" s="1">
        <v>42254</v>
      </c>
      <c r="BE149" s="1">
        <v>42260</v>
      </c>
    </row>
    <row r="150" spans="50:57">
      <c r="AX150">
        <v>142</v>
      </c>
      <c r="BA150">
        <v>201538</v>
      </c>
      <c r="BB150">
        <v>38</v>
      </c>
      <c r="BC150">
        <v>2015</v>
      </c>
      <c r="BD150" s="1">
        <v>42261</v>
      </c>
      <c r="BE150" s="1">
        <v>42267</v>
      </c>
    </row>
    <row r="151" spans="50:57">
      <c r="AX151" s="20">
        <v>143</v>
      </c>
      <c r="BA151">
        <v>201539</v>
      </c>
      <c r="BB151">
        <v>39</v>
      </c>
      <c r="BC151">
        <v>2015</v>
      </c>
      <c r="BD151" s="1">
        <v>42268</v>
      </c>
      <c r="BE151" s="1">
        <v>42274</v>
      </c>
    </row>
    <row r="152" spans="50:57">
      <c r="AX152">
        <v>144</v>
      </c>
      <c r="BA152">
        <v>201540</v>
      </c>
      <c r="BB152">
        <v>40</v>
      </c>
      <c r="BC152">
        <v>2015</v>
      </c>
      <c r="BD152" s="1">
        <v>42275</v>
      </c>
      <c r="BE152" s="1">
        <v>42281</v>
      </c>
    </row>
    <row r="153" spans="50:57">
      <c r="AX153" s="20">
        <v>145</v>
      </c>
      <c r="BA153">
        <v>201541</v>
      </c>
      <c r="BB153">
        <v>41</v>
      </c>
      <c r="BC153">
        <v>2015</v>
      </c>
      <c r="BD153" s="1">
        <v>42282</v>
      </c>
      <c r="BE153" s="1">
        <v>42288</v>
      </c>
    </row>
    <row r="154" spans="50:57">
      <c r="AX154">
        <v>146</v>
      </c>
      <c r="BA154">
        <v>201542</v>
      </c>
      <c r="BB154">
        <v>42</v>
      </c>
      <c r="BC154">
        <v>2015</v>
      </c>
      <c r="BD154" s="1">
        <v>42289</v>
      </c>
      <c r="BE154" s="1">
        <v>42295</v>
      </c>
    </row>
    <row r="155" spans="50:57">
      <c r="AX155" s="20">
        <v>147</v>
      </c>
      <c r="BA155">
        <v>201543</v>
      </c>
      <c r="BB155">
        <v>43</v>
      </c>
      <c r="BC155">
        <v>2015</v>
      </c>
      <c r="BD155" s="1">
        <v>42296</v>
      </c>
      <c r="BE155" s="1">
        <v>42302</v>
      </c>
    </row>
    <row r="156" spans="50:57">
      <c r="AX156">
        <v>148</v>
      </c>
      <c r="BA156">
        <v>201544</v>
      </c>
      <c r="BB156">
        <v>44</v>
      </c>
      <c r="BC156">
        <v>2015</v>
      </c>
      <c r="BD156" s="1">
        <v>42303</v>
      </c>
      <c r="BE156" s="1">
        <v>42309</v>
      </c>
    </row>
    <row r="157" spans="50:57">
      <c r="AX157" s="20">
        <v>149</v>
      </c>
      <c r="BA157">
        <v>201545</v>
      </c>
      <c r="BB157">
        <v>45</v>
      </c>
      <c r="BC157">
        <v>2015</v>
      </c>
      <c r="BD157" s="1">
        <v>42310</v>
      </c>
      <c r="BE157" s="1">
        <v>42316</v>
      </c>
    </row>
    <row r="158" spans="50:57">
      <c r="AX158">
        <v>150</v>
      </c>
      <c r="BA158">
        <v>201546</v>
      </c>
      <c r="BB158">
        <v>46</v>
      </c>
      <c r="BC158">
        <v>2015</v>
      </c>
      <c r="BD158" s="1">
        <v>42317</v>
      </c>
      <c r="BE158" s="1">
        <v>42323</v>
      </c>
    </row>
    <row r="159" spans="50:57">
      <c r="AX159" s="20">
        <v>151</v>
      </c>
      <c r="BA159">
        <v>201547</v>
      </c>
      <c r="BB159">
        <v>47</v>
      </c>
      <c r="BC159">
        <v>2015</v>
      </c>
      <c r="BD159" s="1">
        <v>42324</v>
      </c>
      <c r="BE159" s="1">
        <v>42330</v>
      </c>
    </row>
    <row r="160" spans="50:57">
      <c r="AX160">
        <v>152</v>
      </c>
      <c r="BA160">
        <v>201548</v>
      </c>
      <c r="BB160">
        <v>48</v>
      </c>
      <c r="BC160">
        <v>2015</v>
      </c>
      <c r="BD160" s="1">
        <v>42331</v>
      </c>
      <c r="BE160" s="1">
        <v>42337</v>
      </c>
    </row>
    <row r="161" spans="50:57">
      <c r="AX161" s="20">
        <v>153</v>
      </c>
      <c r="BA161">
        <v>201549</v>
      </c>
      <c r="BB161">
        <v>49</v>
      </c>
      <c r="BC161">
        <v>2015</v>
      </c>
      <c r="BD161" s="1">
        <v>42338</v>
      </c>
      <c r="BE161" s="1">
        <v>42344</v>
      </c>
    </row>
    <row r="162" spans="50:57">
      <c r="AX162">
        <v>154</v>
      </c>
      <c r="BA162">
        <v>201550</v>
      </c>
      <c r="BB162">
        <v>50</v>
      </c>
      <c r="BC162">
        <v>2015</v>
      </c>
      <c r="BD162" s="1">
        <v>42345</v>
      </c>
      <c r="BE162" s="1">
        <v>42351</v>
      </c>
    </row>
    <row r="163" spans="50:57">
      <c r="AX163" s="20">
        <v>155</v>
      </c>
      <c r="BA163">
        <v>201551</v>
      </c>
      <c r="BB163">
        <v>51</v>
      </c>
      <c r="BC163">
        <v>2015</v>
      </c>
      <c r="BD163" s="1">
        <v>42352</v>
      </c>
      <c r="BE163" s="1">
        <v>42358</v>
      </c>
    </row>
    <row r="164" spans="50:57">
      <c r="AX164">
        <v>156</v>
      </c>
      <c r="BA164">
        <v>201552</v>
      </c>
      <c r="BB164">
        <v>52</v>
      </c>
      <c r="BC164">
        <v>2015</v>
      </c>
      <c r="BD164" s="1">
        <v>42359</v>
      </c>
      <c r="BE164" s="1">
        <v>42365</v>
      </c>
    </row>
    <row r="165" spans="50:57">
      <c r="AX165" s="20">
        <v>157</v>
      </c>
      <c r="BA165">
        <v>20161</v>
      </c>
      <c r="BB165">
        <v>1</v>
      </c>
      <c r="BC165">
        <v>2016</v>
      </c>
      <c r="BD165" s="1">
        <v>42366</v>
      </c>
      <c r="BE165" s="1">
        <v>42372</v>
      </c>
    </row>
    <row r="166" spans="50:57">
      <c r="AX166">
        <v>158</v>
      </c>
      <c r="BA166">
        <v>20162</v>
      </c>
      <c r="BB166">
        <v>2</v>
      </c>
      <c r="BC166">
        <v>2016</v>
      </c>
      <c r="BD166" s="1">
        <v>42373</v>
      </c>
      <c r="BE166" s="1">
        <v>42379</v>
      </c>
    </row>
    <row r="167" spans="50:57">
      <c r="AX167" s="20">
        <v>159</v>
      </c>
      <c r="BA167">
        <v>20163</v>
      </c>
      <c r="BB167">
        <v>3</v>
      </c>
      <c r="BC167">
        <v>2016</v>
      </c>
      <c r="BD167" s="1">
        <v>42380</v>
      </c>
      <c r="BE167" s="1">
        <v>42386</v>
      </c>
    </row>
    <row r="168" spans="50:57">
      <c r="AX168">
        <v>160</v>
      </c>
      <c r="BA168">
        <v>20164</v>
      </c>
      <c r="BB168">
        <v>4</v>
      </c>
      <c r="BC168">
        <v>2016</v>
      </c>
      <c r="BD168" s="1">
        <v>42387</v>
      </c>
      <c r="BE168" s="1">
        <v>42393</v>
      </c>
    </row>
    <row r="169" spans="50:57">
      <c r="AX169" s="20">
        <v>161</v>
      </c>
      <c r="BA169">
        <v>20165</v>
      </c>
      <c r="BB169">
        <v>5</v>
      </c>
      <c r="BC169">
        <v>2016</v>
      </c>
      <c r="BD169" s="1">
        <v>42394</v>
      </c>
      <c r="BE169" s="1">
        <v>42400</v>
      </c>
    </row>
    <row r="170" spans="50:57">
      <c r="AX170">
        <v>162</v>
      </c>
      <c r="BA170">
        <v>20166</v>
      </c>
      <c r="BB170">
        <v>6</v>
      </c>
      <c r="BC170">
        <v>2016</v>
      </c>
      <c r="BD170" s="1">
        <v>42401</v>
      </c>
      <c r="BE170" s="1">
        <v>42407</v>
      </c>
    </row>
    <row r="171" spans="50:57">
      <c r="AX171" s="20">
        <v>163</v>
      </c>
      <c r="BA171">
        <v>20167</v>
      </c>
      <c r="BB171">
        <v>7</v>
      </c>
      <c r="BC171">
        <v>2016</v>
      </c>
      <c r="BD171" s="1">
        <v>42408</v>
      </c>
      <c r="BE171" s="1">
        <v>42414</v>
      </c>
    </row>
    <row r="172" spans="50:57">
      <c r="AX172">
        <v>164</v>
      </c>
      <c r="BA172">
        <v>20168</v>
      </c>
      <c r="BB172">
        <v>8</v>
      </c>
      <c r="BC172">
        <v>2016</v>
      </c>
      <c r="BD172" s="1">
        <v>42415</v>
      </c>
      <c r="BE172" s="1">
        <v>42421</v>
      </c>
    </row>
    <row r="173" spans="50:57">
      <c r="AX173" s="20">
        <v>165</v>
      </c>
      <c r="BA173">
        <v>20169</v>
      </c>
      <c r="BB173">
        <v>9</v>
      </c>
      <c r="BC173">
        <v>2016</v>
      </c>
      <c r="BD173" s="1">
        <v>42422</v>
      </c>
      <c r="BE173" s="1">
        <v>42428</v>
      </c>
    </row>
    <row r="174" spans="50:57">
      <c r="AX174">
        <v>166</v>
      </c>
      <c r="BA174">
        <v>201610</v>
      </c>
      <c r="BB174">
        <v>10</v>
      </c>
      <c r="BC174">
        <v>2016</v>
      </c>
      <c r="BD174" s="1">
        <v>42429</v>
      </c>
      <c r="BE174" s="1">
        <v>42435</v>
      </c>
    </row>
    <row r="175" spans="50:57">
      <c r="AX175" s="20">
        <v>167</v>
      </c>
      <c r="BA175">
        <v>201611</v>
      </c>
      <c r="BB175">
        <v>11</v>
      </c>
      <c r="BC175">
        <v>2016</v>
      </c>
      <c r="BD175" s="1">
        <v>42436</v>
      </c>
      <c r="BE175" s="1">
        <v>42442</v>
      </c>
    </row>
    <row r="176" spans="50:57">
      <c r="AX176">
        <v>168</v>
      </c>
      <c r="BA176">
        <v>201612</v>
      </c>
      <c r="BB176">
        <v>12</v>
      </c>
      <c r="BC176">
        <v>2016</v>
      </c>
      <c r="BD176" s="1">
        <v>42443</v>
      </c>
      <c r="BE176" s="1">
        <v>42449</v>
      </c>
    </row>
    <row r="177" spans="50:57">
      <c r="AX177" s="20">
        <v>169</v>
      </c>
      <c r="BA177">
        <v>201613</v>
      </c>
      <c r="BB177">
        <v>13</v>
      </c>
      <c r="BC177">
        <v>2016</v>
      </c>
      <c r="BD177" s="1">
        <v>42450</v>
      </c>
      <c r="BE177" s="1">
        <v>42456</v>
      </c>
    </row>
    <row r="178" spans="50:57">
      <c r="AX178">
        <v>170</v>
      </c>
      <c r="BA178">
        <v>201614</v>
      </c>
      <c r="BB178">
        <v>14</v>
      </c>
      <c r="BC178">
        <v>2016</v>
      </c>
      <c r="BD178" s="1">
        <v>42457</v>
      </c>
      <c r="BE178" s="1">
        <v>42463</v>
      </c>
    </row>
    <row r="179" spans="50:57">
      <c r="AX179" s="20">
        <v>171</v>
      </c>
      <c r="BA179">
        <v>201615</v>
      </c>
      <c r="BB179">
        <v>15</v>
      </c>
      <c r="BC179">
        <v>2016</v>
      </c>
      <c r="BD179" s="1">
        <v>42464</v>
      </c>
      <c r="BE179" s="1">
        <v>42470</v>
      </c>
    </row>
    <row r="180" spans="50:57">
      <c r="AX180">
        <v>172</v>
      </c>
      <c r="BA180">
        <v>201616</v>
      </c>
      <c r="BB180">
        <v>16</v>
      </c>
      <c r="BC180">
        <v>2016</v>
      </c>
      <c r="BD180" s="1">
        <v>42471</v>
      </c>
      <c r="BE180" s="1">
        <v>42477</v>
      </c>
    </row>
    <row r="181" spans="50:57">
      <c r="AX181" s="20">
        <v>173</v>
      </c>
      <c r="BA181">
        <v>201617</v>
      </c>
      <c r="BB181">
        <v>17</v>
      </c>
      <c r="BC181">
        <v>2016</v>
      </c>
      <c r="BD181" s="1">
        <v>42478</v>
      </c>
      <c r="BE181" s="1">
        <v>42484</v>
      </c>
    </row>
    <row r="182" spans="50:57">
      <c r="AX182">
        <v>174</v>
      </c>
      <c r="BA182">
        <v>201618</v>
      </c>
      <c r="BB182">
        <v>18</v>
      </c>
      <c r="BC182">
        <v>2016</v>
      </c>
      <c r="BD182" s="1">
        <v>42485</v>
      </c>
      <c r="BE182" s="1">
        <v>42491</v>
      </c>
    </row>
    <row r="183" spans="50:57">
      <c r="AX183" s="20">
        <v>175</v>
      </c>
      <c r="BA183">
        <v>201619</v>
      </c>
      <c r="BB183">
        <v>19</v>
      </c>
      <c r="BC183">
        <v>2016</v>
      </c>
      <c r="BD183" s="1">
        <v>42492</v>
      </c>
      <c r="BE183" s="1">
        <v>42498</v>
      </c>
    </row>
    <row r="184" spans="50:57">
      <c r="AX184">
        <v>176</v>
      </c>
      <c r="BA184">
        <v>201620</v>
      </c>
      <c r="BB184">
        <v>20</v>
      </c>
      <c r="BC184">
        <v>2016</v>
      </c>
      <c r="BD184" s="1">
        <v>42499</v>
      </c>
      <c r="BE184" s="1">
        <v>42505</v>
      </c>
    </row>
    <row r="185" spans="50:57">
      <c r="AX185" s="20">
        <v>177</v>
      </c>
      <c r="BA185">
        <v>201621</v>
      </c>
      <c r="BB185">
        <v>21</v>
      </c>
      <c r="BC185">
        <v>2016</v>
      </c>
      <c r="BD185" s="1">
        <v>42506</v>
      </c>
      <c r="BE185" s="1">
        <v>42512</v>
      </c>
    </row>
    <row r="186" spans="50:57">
      <c r="AX186">
        <v>178</v>
      </c>
      <c r="BA186">
        <v>201622</v>
      </c>
      <c r="BB186">
        <v>22</v>
      </c>
      <c r="BC186">
        <v>2016</v>
      </c>
      <c r="BD186" s="1">
        <v>42513</v>
      </c>
      <c r="BE186" s="1">
        <v>42519</v>
      </c>
    </row>
    <row r="187" spans="50:57">
      <c r="AX187" s="20">
        <v>179</v>
      </c>
      <c r="BA187">
        <v>201623</v>
      </c>
      <c r="BB187">
        <v>23</v>
      </c>
      <c r="BC187">
        <v>2016</v>
      </c>
      <c r="BD187" s="1">
        <v>42520</v>
      </c>
      <c r="BE187" s="1">
        <v>42526</v>
      </c>
    </row>
    <row r="188" spans="50:57">
      <c r="AX188">
        <v>180</v>
      </c>
      <c r="BA188">
        <v>201624</v>
      </c>
      <c r="BB188">
        <v>24</v>
      </c>
      <c r="BC188">
        <v>2016</v>
      </c>
      <c r="BD188" s="1">
        <v>42527</v>
      </c>
      <c r="BE188" s="1">
        <v>42533</v>
      </c>
    </row>
    <row r="189" spans="50:57">
      <c r="AX189" s="20">
        <v>181</v>
      </c>
      <c r="BA189">
        <v>201625</v>
      </c>
      <c r="BB189">
        <v>25</v>
      </c>
      <c r="BC189">
        <v>2016</v>
      </c>
      <c r="BD189" s="1">
        <v>42534</v>
      </c>
      <c r="BE189" s="1">
        <v>42540</v>
      </c>
    </row>
    <row r="190" spans="50:57">
      <c r="AX190">
        <v>182</v>
      </c>
      <c r="BA190">
        <v>201626</v>
      </c>
      <c r="BB190">
        <v>26</v>
      </c>
      <c r="BC190">
        <v>2016</v>
      </c>
      <c r="BD190" s="1">
        <v>42541</v>
      </c>
      <c r="BE190" s="1">
        <v>42547</v>
      </c>
    </row>
    <row r="191" spans="50:57">
      <c r="AX191" s="20">
        <v>183</v>
      </c>
      <c r="BA191">
        <v>201627</v>
      </c>
      <c r="BB191">
        <v>27</v>
      </c>
      <c r="BC191">
        <v>2016</v>
      </c>
      <c r="BD191" s="1">
        <v>42548</v>
      </c>
      <c r="BE191" s="1">
        <v>42554</v>
      </c>
    </row>
    <row r="192" spans="50:57">
      <c r="AX192">
        <v>184</v>
      </c>
      <c r="BA192">
        <v>201628</v>
      </c>
      <c r="BB192">
        <v>28</v>
      </c>
      <c r="BC192">
        <v>2016</v>
      </c>
      <c r="BD192" s="1">
        <v>42555</v>
      </c>
      <c r="BE192" s="1">
        <v>42561</v>
      </c>
    </row>
    <row r="193" spans="50:57">
      <c r="AX193" s="20">
        <v>185</v>
      </c>
      <c r="BA193">
        <v>201629</v>
      </c>
      <c r="BB193">
        <v>29</v>
      </c>
      <c r="BC193">
        <v>2016</v>
      </c>
      <c r="BD193" s="1">
        <v>42562</v>
      </c>
      <c r="BE193" s="1">
        <v>42568</v>
      </c>
    </row>
    <row r="194" spans="50:57">
      <c r="AX194">
        <v>186</v>
      </c>
      <c r="BA194">
        <v>201630</v>
      </c>
      <c r="BB194">
        <v>30</v>
      </c>
      <c r="BC194">
        <v>2016</v>
      </c>
      <c r="BD194" s="1">
        <v>42569</v>
      </c>
      <c r="BE194" s="1">
        <v>42575</v>
      </c>
    </row>
    <row r="195" spans="50:57">
      <c r="AX195" s="20">
        <v>187</v>
      </c>
      <c r="BA195">
        <v>201631</v>
      </c>
      <c r="BB195">
        <v>31</v>
      </c>
      <c r="BC195">
        <v>2016</v>
      </c>
      <c r="BD195" s="1">
        <v>42576</v>
      </c>
      <c r="BE195" s="1">
        <v>42582</v>
      </c>
    </row>
    <row r="196" spans="50:57">
      <c r="AX196">
        <v>188</v>
      </c>
      <c r="BA196">
        <v>201632</v>
      </c>
      <c r="BB196">
        <v>32</v>
      </c>
      <c r="BC196">
        <v>2016</v>
      </c>
      <c r="BD196" s="1">
        <v>42583</v>
      </c>
      <c r="BE196" s="1">
        <v>42589</v>
      </c>
    </row>
    <row r="197" spans="50:57">
      <c r="AX197" s="20">
        <v>189</v>
      </c>
      <c r="BA197">
        <v>201633</v>
      </c>
      <c r="BB197">
        <v>33</v>
      </c>
      <c r="BC197">
        <v>2016</v>
      </c>
      <c r="BD197" s="1">
        <v>42590</v>
      </c>
      <c r="BE197" s="1">
        <v>42596</v>
      </c>
    </row>
    <row r="198" spans="50:57">
      <c r="AX198">
        <v>190</v>
      </c>
      <c r="BA198">
        <v>201634</v>
      </c>
      <c r="BB198">
        <v>34</v>
      </c>
      <c r="BC198">
        <v>2016</v>
      </c>
      <c r="BD198" s="1">
        <v>42597</v>
      </c>
      <c r="BE198" s="1">
        <v>42603</v>
      </c>
    </row>
    <row r="199" spans="50:57">
      <c r="AX199" s="20">
        <v>191</v>
      </c>
      <c r="BA199">
        <v>201635</v>
      </c>
      <c r="BB199">
        <v>35</v>
      </c>
      <c r="BC199">
        <v>2016</v>
      </c>
      <c r="BD199" s="1">
        <v>42604</v>
      </c>
      <c r="BE199" s="1">
        <v>42610</v>
      </c>
    </row>
    <row r="200" spans="50:57">
      <c r="AX200">
        <v>192</v>
      </c>
      <c r="BA200">
        <v>201636</v>
      </c>
      <c r="BB200">
        <v>36</v>
      </c>
      <c r="BC200">
        <v>2016</v>
      </c>
      <c r="BD200" s="1">
        <v>42611</v>
      </c>
      <c r="BE200" s="1">
        <v>42617</v>
      </c>
    </row>
    <row r="201" spans="50:57">
      <c r="AX201" s="20">
        <v>193</v>
      </c>
      <c r="BA201">
        <v>201637</v>
      </c>
      <c r="BB201">
        <v>37</v>
      </c>
      <c r="BC201">
        <v>2016</v>
      </c>
      <c r="BD201" s="1">
        <v>42618</v>
      </c>
      <c r="BE201" s="1">
        <v>42624</v>
      </c>
    </row>
    <row r="202" spans="50:57">
      <c r="AX202">
        <v>194</v>
      </c>
      <c r="BA202">
        <v>201638</v>
      </c>
      <c r="BB202">
        <v>38</v>
      </c>
      <c r="BC202">
        <v>2016</v>
      </c>
      <c r="BD202" s="1">
        <v>42625</v>
      </c>
      <c r="BE202" s="1">
        <v>42631</v>
      </c>
    </row>
    <row r="203" spans="50:57">
      <c r="AX203" s="20">
        <v>195</v>
      </c>
      <c r="BA203">
        <v>201639</v>
      </c>
      <c r="BB203">
        <v>39</v>
      </c>
      <c r="BC203">
        <v>2016</v>
      </c>
      <c r="BD203" s="1">
        <v>42632</v>
      </c>
      <c r="BE203" s="1">
        <v>42638</v>
      </c>
    </row>
    <row r="204" spans="50:57">
      <c r="AX204">
        <v>196</v>
      </c>
      <c r="BA204">
        <v>201640</v>
      </c>
      <c r="BB204">
        <v>40</v>
      </c>
      <c r="BC204">
        <v>2016</v>
      </c>
      <c r="BD204" s="1">
        <v>42639</v>
      </c>
      <c r="BE204" s="1">
        <v>42645</v>
      </c>
    </row>
    <row r="205" spans="50:57">
      <c r="AX205" s="20">
        <v>197</v>
      </c>
      <c r="BA205">
        <v>201641</v>
      </c>
      <c r="BB205">
        <v>41</v>
      </c>
      <c r="BC205">
        <v>2016</v>
      </c>
      <c r="BD205" s="1">
        <v>42646</v>
      </c>
      <c r="BE205" s="1">
        <v>42652</v>
      </c>
    </row>
    <row r="206" spans="50:57">
      <c r="AX206">
        <v>198</v>
      </c>
      <c r="BA206">
        <v>201642</v>
      </c>
      <c r="BB206">
        <v>42</v>
      </c>
      <c r="BC206">
        <v>2016</v>
      </c>
      <c r="BD206" s="1">
        <v>42653</v>
      </c>
      <c r="BE206" s="1">
        <v>42659</v>
      </c>
    </row>
    <row r="207" spans="50:57">
      <c r="AX207" s="20">
        <v>199</v>
      </c>
      <c r="BA207">
        <v>201643</v>
      </c>
      <c r="BB207">
        <v>43</v>
      </c>
      <c r="BC207">
        <v>2016</v>
      </c>
      <c r="BD207" s="1">
        <v>42660</v>
      </c>
      <c r="BE207" s="1">
        <v>42666</v>
      </c>
    </row>
    <row r="208" spans="50:57">
      <c r="AX208">
        <v>200</v>
      </c>
      <c r="BA208">
        <v>201644</v>
      </c>
      <c r="BB208">
        <v>44</v>
      </c>
      <c r="BC208">
        <v>2016</v>
      </c>
      <c r="BD208" s="1">
        <v>42667</v>
      </c>
      <c r="BE208" s="1">
        <v>42673</v>
      </c>
    </row>
    <row r="209" spans="50:57">
      <c r="AX209" s="20">
        <v>201</v>
      </c>
      <c r="BA209">
        <v>201645</v>
      </c>
      <c r="BB209">
        <v>45</v>
      </c>
      <c r="BC209">
        <v>2016</v>
      </c>
      <c r="BD209" s="1">
        <v>42674</v>
      </c>
      <c r="BE209" s="1">
        <v>42680</v>
      </c>
    </row>
    <row r="210" spans="50:57">
      <c r="AX210">
        <v>202</v>
      </c>
      <c r="BA210">
        <v>201646</v>
      </c>
      <c r="BB210">
        <v>46</v>
      </c>
      <c r="BC210">
        <v>2016</v>
      </c>
      <c r="BD210" s="1">
        <v>42681</v>
      </c>
      <c r="BE210" s="1">
        <v>42687</v>
      </c>
    </row>
    <row r="211" spans="50:57">
      <c r="AX211" s="20">
        <v>203</v>
      </c>
      <c r="BA211">
        <v>201647</v>
      </c>
      <c r="BB211">
        <v>47</v>
      </c>
      <c r="BC211">
        <v>2016</v>
      </c>
      <c r="BD211" s="1">
        <v>42688</v>
      </c>
      <c r="BE211" s="1">
        <v>42694</v>
      </c>
    </row>
    <row r="212" spans="50:57">
      <c r="AX212">
        <v>204</v>
      </c>
      <c r="BA212">
        <v>201648</v>
      </c>
      <c r="BB212">
        <v>48</v>
      </c>
      <c r="BC212">
        <v>2016</v>
      </c>
      <c r="BD212" s="1">
        <v>42695</v>
      </c>
      <c r="BE212" s="1">
        <v>42701</v>
      </c>
    </row>
    <row r="213" spans="50:57">
      <c r="AX213" s="20">
        <v>205</v>
      </c>
      <c r="BA213">
        <v>201649</v>
      </c>
      <c r="BB213">
        <v>49</v>
      </c>
      <c r="BC213">
        <v>2016</v>
      </c>
      <c r="BD213" s="1">
        <v>42702</v>
      </c>
      <c r="BE213" s="1">
        <v>42708</v>
      </c>
    </row>
    <row r="214" spans="50:57">
      <c r="AX214">
        <v>206</v>
      </c>
      <c r="BA214">
        <v>201650</v>
      </c>
      <c r="BB214">
        <v>50</v>
      </c>
      <c r="BC214">
        <v>2016</v>
      </c>
      <c r="BD214" s="1">
        <v>42709</v>
      </c>
      <c r="BE214" s="1">
        <v>42715</v>
      </c>
    </row>
    <row r="215" spans="50:57">
      <c r="AX215" s="20">
        <v>207</v>
      </c>
      <c r="BA215">
        <v>201651</v>
      </c>
      <c r="BB215">
        <v>51</v>
      </c>
      <c r="BC215">
        <v>2016</v>
      </c>
      <c r="BD215" s="1">
        <v>42716</v>
      </c>
      <c r="BE215" s="1">
        <v>42722</v>
      </c>
    </row>
    <row r="216" spans="50:57">
      <c r="AX216">
        <v>208</v>
      </c>
      <c r="BA216">
        <v>201652</v>
      </c>
      <c r="BB216">
        <v>52</v>
      </c>
      <c r="BC216">
        <v>2016</v>
      </c>
      <c r="BD216" s="1">
        <v>42723</v>
      </c>
      <c r="BE216" s="1">
        <v>42729</v>
      </c>
    </row>
    <row r="217" spans="50:57">
      <c r="AX217" s="20">
        <v>209</v>
      </c>
      <c r="BA217">
        <v>201653</v>
      </c>
      <c r="BB217">
        <v>53</v>
      </c>
      <c r="BC217">
        <v>2016</v>
      </c>
      <c r="BD217" s="1">
        <v>42730</v>
      </c>
      <c r="BE217" s="1">
        <v>42736</v>
      </c>
    </row>
    <row r="218" spans="50:57">
      <c r="AX218">
        <v>210</v>
      </c>
      <c r="BA218">
        <v>20171</v>
      </c>
      <c r="BB218">
        <v>1</v>
      </c>
      <c r="BC218">
        <v>2017</v>
      </c>
      <c r="BD218" s="1">
        <v>42737</v>
      </c>
      <c r="BE218" s="1">
        <v>42743</v>
      </c>
    </row>
    <row r="219" spans="50:57">
      <c r="AX219" s="20">
        <v>211</v>
      </c>
      <c r="BA219">
        <v>20172</v>
      </c>
      <c r="BB219">
        <v>2</v>
      </c>
      <c r="BC219">
        <v>2017</v>
      </c>
      <c r="BD219" s="1">
        <v>42744</v>
      </c>
      <c r="BE219" s="1">
        <v>42750</v>
      </c>
    </row>
    <row r="220" spans="50:57">
      <c r="AX220">
        <v>212</v>
      </c>
      <c r="BA220">
        <v>20173</v>
      </c>
      <c r="BB220">
        <v>3</v>
      </c>
      <c r="BC220">
        <v>2017</v>
      </c>
      <c r="BD220" s="1">
        <v>42751</v>
      </c>
      <c r="BE220" s="1">
        <v>42757</v>
      </c>
    </row>
    <row r="221" spans="50:57">
      <c r="AX221" s="20">
        <v>213</v>
      </c>
      <c r="BA221">
        <v>20174</v>
      </c>
      <c r="BB221">
        <v>4</v>
      </c>
      <c r="BC221">
        <v>2017</v>
      </c>
      <c r="BD221" s="1">
        <v>42758</v>
      </c>
      <c r="BE221" s="1">
        <v>42764</v>
      </c>
    </row>
    <row r="222" spans="50:57">
      <c r="AX222">
        <v>214</v>
      </c>
      <c r="BA222">
        <v>20175</v>
      </c>
      <c r="BB222">
        <v>5</v>
      </c>
      <c r="BC222">
        <v>2017</v>
      </c>
      <c r="BD222" s="1">
        <v>42765</v>
      </c>
      <c r="BE222" s="1">
        <v>42771</v>
      </c>
    </row>
    <row r="223" spans="50:57">
      <c r="AX223" s="20">
        <v>215</v>
      </c>
      <c r="BA223">
        <v>20176</v>
      </c>
      <c r="BB223">
        <v>6</v>
      </c>
      <c r="BC223">
        <v>2017</v>
      </c>
      <c r="BD223" s="1">
        <v>42772</v>
      </c>
      <c r="BE223" s="1">
        <v>42778</v>
      </c>
    </row>
    <row r="224" spans="50:57">
      <c r="AX224">
        <v>216</v>
      </c>
      <c r="BA224">
        <v>20177</v>
      </c>
      <c r="BB224">
        <v>7</v>
      </c>
      <c r="BC224">
        <v>2017</v>
      </c>
      <c r="BD224" s="1">
        <v>42779</v>
      </c>
      <c r="BE224" s="1">
        <v>42785</v>
      </c>
    </row>
    <row r="225" spans="50:57">
      <c r="AX225" s="20">
        <v>217</v>
      </c>
      <c r="BA225">
        <v>20178</v>
      </c>
      <c r="BB225">
        <v>8</v>
      </c>
      <c r="BC225">
        <v>2017</v>
      </c>
      <c r="BD225" s="1">
        <v>42786</v>
      </c>
      <c r="BE225" s="1">
        <v>42792</v>
      </c>
    </row>
    <row r="226" spans="50:57">
      <c r="AX226">
        <v>218</v>
      </c>
      <c r="BA226">
        <v>20179</v>
      </c>
      <c r="BB226">
        <v>9</v>
      </c>
      <c r="BC226">
        <v>2017</v>
      </c>
      <c r="BD226" s="1">
        <v>42793</v>
      </c>
      <c r="BE226" s="1">
        <v>42799</v>
      </c>
    </row>
    <row r="227" spans="50:57">
      <c r="AX227" s="20">
        <v>219</v>
      </c>
      <c r="BA227">
        <v>201710</v>
      </c>
      <c r="BB227">
        <v>10</v>
      </c>
      <c r="BC227">
        <v>2017</v>
      </c>
      <c r="BD227" s="1">
        <v>42800</v>
      </c>
      <c r="BE227" s="1">
        <v>42806</v>
      </c>
    </row>
    <row r="228" spans="50:57">
      <c r="AX228">
        <v>220</v>
      </c>
      <c r="BA228">
        <v>201711</v>
      </c>
      <c r="BB228">
        <v>11</v>
      </c>
      <c r="BC228">
        <v>2017</v>
      </c>
      <c r="BD228" s="1">
        <v>42807</v>
      </c>
      <c r="BE228" s="1">
        <v>42813</v>
      </c>
    </row>
    <row r="229" spans="50:57">
      <c r="AX229" s="20">
        <v>221</v>
      </c>
      <c r="BA229">
        <v>201712</v>
      </c>
      <c r="BB229">
        <v>12</v>
      </c>
      <c r="BC229">
        <v>2017</v>
      </c>
      <c r="BD229" s="1">
        <v>42814</v>
      </c>
      <c r="BE229" s="1">
        <v>42820</v>
      </c>
    </row>
    <row r="230" spans="50:57">
      <c r="AX230">
        <v>222</v>
      </c>
      <c r="BA230">
        <v>201713</v>
      </c>
      <c r="BB230">
        <v>13</v>
      </c>
      <c r="BC230">
        <v>2017</v>
      </c>
      <c r="BD230" s="1">
        <v>42821</v>
      </c>
      <c r="BE230" s="1">
        <v>42827</v>
      </c>
    </row>
    <row r="231" spans="50:57">
      <c r="AX231" s="20">
        <v>223</v>
      </c>
      <c r="BA231">
        <v>201714</v>
      </c>
      <c r="BB231">
        <v>14</v>
      </c>
      <c r="BC231">
        <v>2017</v>
      </c>
      <c r="BD231" s="1">
        <v>42828</v>
      </c>
      <c r="BE231" s="1">
        <v>42834</v>
      </c>
    </row>
    <row r="232" spans="50:57">
      <c r="AX232">
        <v>224</v>
      </c>
      <c r="BA232">
        <v>201715</v>
      </c>
      <c r="BB232">
        <v>15</v>
      </c>
      <c r="BC232">
        <v>2017</v>
      </c>
      <c r="BD232" s="1">
        <v>42835</v>
      </c>
      <c r="BE232" s="1">
        <v>42841</v>
      </c>
    </row>
    <row r="233" spans="50:57">
      <c r="AX233" s="20">
        <v>225</v>
      </c>
      <c r="BA233">
        <v>201716</v>
      </c>
      <c r="BB233">
        <v>16</v>
      </c>
      <c r="BC233">
        <v>2017</v>
      </c>
      <c r="BD233" s="1">
        <v>42842</v>
      </c>
      <c r="BE233" s="1">
        <v>42848</v>
      </c>
    </row>
    <row r="234" spans="50:57">
      <c r="AX234">
        <v>226</v>
      </c>
      <c r="BA234">
        <v>201717</v>
      </c>
      <c r="BB234">
        <v>17</v>
      </c>
      <c r="BC234">
        <v>2017</v>
      </c>
      <c r="BD234" s="1">
        <v>42849</v>
      </c>
      <c r="BE234" s="1">
        <v>42855</v>
      </c>
    </row>
    <row r="235" spans="50:57">
      <c r="AX235" s="20">
        <v>227</v>
      </c>
      <c r="BA235">
        <v>201718</v>
      </c>
      <c r="BB235">
        <v>18</v>
      </c>
      <c r="BC235">
        <v>2017</v>
      </c>
      <c r="BD235" s="1">
        <v>42856</v>
      </c>
      <c r="BE235" s="1">
        <v>42862</v>
      </c>
    </row>
    <row r="236" spans="50:57">
      <c r="AX236">
        <v>228</v>
      </c>
      <c r="BA236">
        <v>201719</v>
      </c>
      <c r="BB236">
        <v>19</v>
      </c>
      <c r="BC236">
        <v>2017</v>
      </c>
      <c r="BD236" s="1">
        <v>42863</v>
      </c>
      <c r="BE236" s="1">
        <v>42869</v>
      </c>
    </row>
    <row r="237" spans="50:57">
      <c r="AX237" s="20">
        <v>229</v>
      </c>
      <c r="BA237">
        <v>201720</v>
      </c>
      <c r="BB237">
        <v>20</v>
      </c>
      <c r="BC237">
        <v>2017</v>
      </c>
      <c r="BD237" s="1">
        <v>42870</v>
      </c>
      <c r="BE237" s="1">
        <v>42876</v>
      </c>
    </row>
    <row r="238" spans="50:57">
      <c r="AX238">
        <v>230</v>
      </c>
      <c r="BA238">
        <v>201721</v>
      </c>
      <c r="BB238">
        <v>21</v>
      </c>
      <c r="BC238">
        <v>2017</v>
      </c>
      <c r="BD238" s="1">
        <v>42877</v>
      </c>
      <c r="BE238" s="1">
        <v>42883</v>
      </c>
    </row>
    <row r="239" spans="50:57">
      <c r="AX239" s="20">
        <v>231</v>
      </c>
      <c r="BA239">
        <v>201722</v>
      </c>
      <c r="BB239">
        <v>22</v>
      </c>
      <c r="BC239">
        <v>2017</v>
      </c>
      <c r="BD239" s="1">
        <v>42884</v>
      </c>
      <c r="BE239" s="1">
        <v>42890</v>
      </c>
    </row>
    <row r="240" spans="50:57">
      <c r="AX240">
        <v>232</v>
      </c>
      <c r="BA240">
        <v>201723</v>
      </c>
      <c r="BB240">
        <v>23</v>
      </c>
      <c r="BC240">
        <v>2017</v>
      </c>
      <c r="BD240" s="1">
        <v>42891</v>
      </c>
      <c r="BE240" s="1">
        <v>42897</v>
      </c>
    </row>
    <row r="241" spans="50:57">
      <c r="AX241" s="20">
        <v>233</v>
      </c>
      <c r="BA241">
        <v>201724</v>
      </c>
      <c r="BB241">
        <v>24</v>
      </c>
      <c r="BC241">
        <v>2017</v>
      </c>
      <c r="BD241" s="1">
        <v>42898</v>
      </c>
      <c r="BE241" s="1">
        <v>42904</v>
      </c>
    </row>
    <row r="242" spans="50:57">
      <c r="AX242">
        <v>234</v>
      </c>
      <c r="BA242">
        <v>201725</v>
      </c>
      <c r="BB242">
        <v>25</v>
      </c>
      <c r="BC242">
        <v>2017</v>
      </c>
      <c r="BD242" s="1">
        <v>42905</v>
      </c>
      <c r="BE242" s="1">
        <v>42911</v>
      </c>
    </row>
    <row r="243" spans="50:57">
      <c r="AX243" s="20">
        <v>235</v>
      </c>
      <c r="BA243">
        <v>201726</v>
      </c>
      <c r="BB243">
        <v>26</v>
      </c>
      <c r="BC243">
        <v>2017</v>
      </c>
      <c r="BD243" s="1">
        <v>42912</v>
      </c>
      <c r="BE243" s="1">
        <v>42918</v>
      </c>
    </row>
    <row r="244" spans="50:57">
      <c r="AX244">
        <v>236</v>
      </c>
      <c r="BA244">
        <v>201727</v>
      </c>
      <c r="BB244">
        <v>27</v>
      </c>
      <c r="BC244">
        <v>2017</v>
      </c>
      <c r="BD244" s="1">
        <v>42919</v>
      </c>
      <c r="BE244" s="1">
        <v>42925</v>
      </c>
    </row>
    <row r="245" spans="50:57">
      <c r="AX245" s="20">
        <v>237</v>
      </c>
      <c r="BA245">
        <v>201728</v>
      </c>
      <c r="BB245">
        <v>28</v>
      </c>
      <c r="BC245">
        <v>2017</v>
      </c>
      <c r="BD245" s="1">
        <v>42926</v>
      </c>
      <c r="BE245" s="1">
        <v>42932</v>
      </c>
    </row>
    <row r="246" spans="50:57">
      <c r="AX246">
        <v>238</v>
      </c>
      <c r="BA246">
        <v>201729</v>
      </c>
      <c r="BB246">
        <v>29</v>
      </c>
      <c r="BC246">
        <v>2017</v>
      </c>
      <c r="BD246" s="1">
        <v>42933</v>
      </c>
      <c r="BE246" s="1">
        <v>42939</v>
      </c>
    </row>
    <row r="247" spans="50:57">
      <c r="AX247" s="20">
        <v>239</v>
      </c>
      <c r="BA247">
        <v>201730</v>
      </c>
      <c r="BB247">
        <v>30</v>
      </c>
      <c r="BC247">
        <v>2017</v>
      </c>
      <c r="BD247" s="1">
        <v>42940</v>
      </c>
      <c r="BE247" s="1">
        <v>42946</v>
      </c>
    </row>
    <row r="248" spans="50:57">
      <c r="AX248">
        <v>240</v>
      </c>
      <c r="BA248">
        <v>201731</v>
      </c>
      <c r="BB248">
        <v>31</v>
      </c>
      <c r="BC248">
        <v>2017</v>
      </c>
      <c r="BD248" s="1">
        <v>42947</v>
      </c>
      <c r="BE248" s="1">
        <v>42953</v>
      </c>
    </row>
    <row r="249" spans="50:57">
      <c r="AX249" s="20">
        <v>241</v>
      </c>
      <c r="BA249">
        <v>201732</v>
      </c>
      <c r="BB249">
        <v>32</v>
      </c>
      <c r="BC249">
        <v>2017</v>
      </c>
      <c r="BD249" s="1">
        <v>42954</v>
      </c>
      <c r="BE249" s="1">
        <v>42960</v>
      </c>
    </row>
    <row r="250" spans="50:57">
      <c r="AX250">
        <v>242</v>
      </c>
      <c r="BA250">
        <v>201733</v>
      </c>
      <c r="BB250">
        <v>33</v>
      </c>
      <c r="BC250">
        <v>2017</v>
      </c>
      <c r="BD250" s="1">
        <v>42961</v>
      </c>
      <c r="BE250" s="1">
        <v>42967</v>
      </c>
    </row>
    <row r="251" spans="50:57">
      <c r="AX251" s="20">
        <v>243</v>
      </c>
      <c r="BA251">
        <v>201734</v>
      </c>
      <c r="BB251">
        <v>34</v>
      </c>
      <c r="BC251">
        <v>2017</v>
      </c>
      <c r="BD251" s="1">
        <v>42968</v>
      </c>
      <c r="BE251" s="1">
        <v>42974</v>
      </c>
    </row>
    <row r="252" spans="50:57">
      <c r="AX252">
        <v>244</v>
      </c>
      <c r="BA252">
        <v>201735</v>
      </c>
      <c r="BB252">
        <v>35</v>
      </c>
      <c r="BC252">
        <v>2017</v>
      </c>
      <c r="BD252" s="1">
        <v>42975</v>
      </c>
      <c r="BE252" s="1">
        <v>42981</v>
      </c>
    </row>
    <row r="253" spans="50:57">
      <c r="AX253" s="20">
        <v>245</v>
      </c>
      <c r="BA253">
        <v>201736</v>
      </c>
      <c r="BB253">
        <v>36</v>
      </c>
      <c r="BC253">
        <v>2017</v>
      </c>
      <c r="BD253" s="1">
        <v>42982</v>
      </c>
      <c r="BE253" s="1">
        <v>42988</v>
      </c>
    </row>
    <row r="254" spans="50:57">
      <c r="AX254">
        <v>246</v>
      </c>
      <c r="BA254">
        <v>201737</v>
      </c>
      <c r="BB254">
        <v>37</v>
      </c>
      <c r="BC254">
        <v>2017</v>
      </c>
      <c r="BD254" s="1">
        <v>42989</v>
      </c>
      <c r="BE254" s="1">
        <v>42995</v>
      </c>
    </row>
    <row r="255" spans="50:57">
      <c r="AX255" s="20">
        <v>247</v>
      </c>
      <c r="BA255">
        <v>201738</v>
      </c>
      <c r="BB255">
        <v>38</v>
      </c>
      <c r="BC255">
        <v>2017</v>
      </c>
      <c r="BD255" s="1">
        <v>42996</v>
      </c>
      <c r="BE255" s="1">
        <v>43002</v>
      </c>
    </row>
    <row r="256" spans="50:57">
      <c r="AX256">
        <v>248</v>
      </c>
      <c r="BA256">
        <v>201739</v>
      </c>
      <c r="BB256">
        <v>39</v>
      </c>
      <c r="BC256">
        <v>2017</v>
      </c>
      <c r="BD256" s="1">
        <v>43003</v>
      </c>
      <c r="BE256" s="1">
        <v>43009</v>
      </c>
    </row>
    <row r="257" spans="50:57">
      <c r="AX257" s="20">
        <v>249</v>
      </c>
      <c r="BA257">
        <v>201740</v>
      </c>
      <c r="BB257">
        <v>40</v>
      </c>
      <c r="BC257">
        <v>2017</v>
      </c>
      <c r="BD257" s="1">
        <v>43010</v>
      </c>
      <c r="BE257" s="1">
        <v>43016</v>
      </c>
    </row>
    <row r="258" spans="50:57">
      <c r="AX258">
        <v>250</v>
      </c>
      <c r="BA258">
        <v>201741</v>
      </c>
      <c r="BB258">
        <v>41</v>
      </c>
      <c r="BC258">
        <v>2017</v>
      </c>
      <c r="BD258" s="1">
        <v>43017</v>
      </c>
      <c r="BE258" s="1">
        <v>43023</v>
      </c>
    </row>
    <row r="259" spans="50:57">
      <c r="AX259" s="20">
        <v>251</v>
      </c>
      <c r="BA259">
        <v>201742</v>
      </c>
      <c r="BB259">
        <v>42</v>
      </c>
      <c r="BC259">
        <v>2017</v>
      </c>
      <c r="BD259" s="1">
        <v>43024</v>
      </c>
      <c r="BE259" s="1">
        <v>43030</v>
      </c>
    </row>
    <row r="260" spans="50:57">
      <c r="AX260">
        <v>252</v>
      </c>
      <c r="BA260">
        <v>201743</v>
      </c>
      <c r="BB260">
        <v>43</v>
      </c>
      <c r="BC260">
        <v>2017</v>
      </c>
      <c r="BD260" s="1">
        <v>43031</v>
      </c>
      <c r="BE260" s="1">
        <v>43037</v>
      </c>
    </row>
    <row r="261" spans="50:57">
      <c r="AX261" s="20">
        <v>253</v>
      </c>
      <c r="BA261">
        <v>201744</v>
      </c>
      <c r="BB261">
        <v>44</v>
      </c>
      <c r="BC261">
        <v>2017</v>
      </c>
      <c r="BD261" s="1">
        <v>43038</v>
      </c>
      <c r="BE261" s="1">
        <v>43044</v>
      </c>
    </row>
    <row r="262" spans="50:57">
      <c r="AX262">
        <v>254</v>
      </c>
      <c r="BA262">
        <v>201745</v>
      </c>
      <c r="BB262">
        <v>45</v>
      </c>
      <c r="BC262">
        <v>2017</v>
      </c>
      <c r="BD262" s="1">
        <v>43045</v>
      </c>
      <c r="BE262" s="1">
        <v>43051</v>
      </c>
    </row>
    <row r="263" spans="50:57">
      <c r="AX263" s="20">
        <v>255</v>
      </c>
      <c r="BA263">
        <v>201746</v>
      </c>
      <c r="BB263">
        <v>46</v>
      </c>
      <c r="BC263">
        <v>2017</v>
      </c>
      <c r="BD263" s="1">
        <v>43052</v>
      </c>
      <c r="BE263" s="1">
        <v>43058</v>
      </c>
    </row>
    <row r="264" spans="50:57">
      <c r="AX264">
        <v>256</v>
      </c>
      <c r="BA264">
        <v>201747</v>
      </c>
      <c r="BB264">
        <v>47</v>
      </c>
      <c r="BC264">
        <v>2017</v>
      </c>
      <c r="BD264" s="1">
        <v>43059</v>
      </c>
      <c r="BE264" s="1">
        <v>43065</v>
      </c>
    </row>
    <row r="265" spans="50:57">
      <c r="AX265" s="20">
        <v>257</v>
      </c>
      <c r="BA265">
        <v>201748</v>
      </c>
      <c r="BB265">
        <v>48</v>
      </c>
      <c r="BC265">
        <v>2017</v>
      </c>
      <c r="BD265" s="1">
        <v>43066</v>
      </c>
      <c r="BE265" s="1">
        <v>43072</v>
      </c>
    </row>
    <row r="266" spans="50:57">
      <c r="AX266">
        <v>258</v>
      </c>
      <c r="BA266">
        <v>201749</v>
      </c>
      <c r="BB266">
        <v>49</v>
      </c>
      <c r="BC266">
        <v>2017</v>
      </c>
      <c r="BD266" s="1">
        <v>43073</v>
      </c>
      <c r="BE266" s="1">
        <v>43079</v>
      </c>
    </row>
    <row r="267" spans="50:57">
      <c r="AX267" s="20">
        <v>259</v>
      </c>
      <c r="BA267">
        <v>201750</v>
      </c>
      <c r="BB267">
        <v>50</v>
      </c>
      <c r="BC267">
        <v>2017</v>
      </c>
      <c r="BD267" s="1">
        <v>43080</v>
      </c>
      <c r="BE267" s="1">
        <v>43086</v>
      </c>
    </row>
    <row r="268" spans="50:57">
      <c r="AX268">
        <v>260</v>
      </c>
      <c r="BA268">
        <v>201751</v>
      </c>
      <c r="BB268">
        <v>51</v>
      </c>
      <c r="BC268">
        <v>2017</v>
      </c>
      <c r="BD268" s="1">
        <v>43087</v>
      </c>
      <c r="BE268" s="1">
        <v>43093</v>
      </c>
    </row>
    <row r="269" spans="50:57">
      <c r="AX269" s="20">
        <v>261</v>
      </c>
      <c r="BA269">
        <v>201752</v>
      </c>
      <c r="BB269">
        <v>52</v>
      </c>
      <c r="BC269">
        <v>2017</v>
      </c>
      <c r="BD269" s="1">
        <v>43094</v>
      </c>
      <c r="BE269" s="1">
        <v>43100</v>
      </c>
    </row>
    <row r="270" spans="50:57">
      <c r="AX270">
        <v>262</v>
      </c>
      <c r="BA270">
        <v>20181</v>
      </c>
      <c r="BB270">
        <v>1</v>
      </c>
      <c r="BC270">
        <v>2018</v>
      </c>
      <c r="BD270" s="1">
        <v>43101</v>
      </c>
      <c r="BE270" s="1">
        <v>43107</v>
      </c>
    </row>
    <row r="271" spans="50:57">
      <c r="AX271" s="20">
        <v>263</v>
      </c>
      <c r="BA271">
        <v>20182</v>
      </c>
      <c r="BB271">
        <v>2</v>
      </c>
      <c r="BC271">
        <v>2018</v>
      </c>
      <c r="BD271" s="1">
        <v>43108</v>
      </c>
      <c r="BE271" s="1">
        <v>43114</v>
      </c>
    </row>
    <row r="272" spans="50:57">
      <c r="AX272">
        <v>264</v>
      </c>
      <c r="BA272">
        <v>20183</v>
      </c>
      <c r="BB272">
        <v>3</v>
      </c>
      <c r="BC272">
        <v>2018</v>
      </c>
      <c r="BD272" s="1">
        <v>43115</v>
      </c>
      <c r="BE272" s="1">
        <v>43121</v>
      </c>
    </row>
    <row r="273" spans="50:57">
      <c r="AX273" s="20">
        <v>265</v>
      </c>
      <c r="BA273">
        <v>20184</v>
      </c>
      <c r="BB273">
        <v>4</v>
      </c>
      <c r="BC273">
        <v>2018</v>
      </c>
      <c r="BD273" s="1">
        <v>43122</v>
      </c>
      <c r="BE273" s="1">
        <v>43128</v>
      </c>
    </row>
    <row r="274" spans="50:57">
      <c r="AX274">
        <v>266</v>
      </c>
      <c r="BA274">
        <v>20185</v>
      </c>
      <c r="BB274">
        <v>5</v>
      </c>
      <c r="BC274">
        <v>2018</v>
      </c>
      <c r="BD274" s="1">
        <v>43129</v>
      </c>
      <c r="BE274" s="1">
        <v>43135</v>
      </c>
    </row>
    <row r="275" spans="50:57">
      <c r="AX275" s="20">
        <v>267</v>
      </c>
      <c r="BA275">
        <v>20186</v>
      </c>
      <c r="BB275">
        <v>6</v>
      </c>
      <c r="BC275">
        <v>2018</v>
      </c>
      <c r="BD275" s="1">
        <v>43136</v>
      </c>
      <c r="BE275" s="1">
        <v>43142</v>
      </c>
    </row>
    <row r="276" spans="50:57">
      <c r="AX276">
        <v>268</v>
      </c>
      <c r="BA276">
        <v>20187</v>
      </c>
      <c r="BB276">
        <v>7</v>
      </c>
      <c r="BC276">
        <v>2018</v>
      </c>
      <c r="BD276" s="1">
        <v>43143</v>
      </c>
      <c r="BE276" s="1">
        <v>43149</v>
      </c>
    </row>
    <row r="277" spans="50:57">
      <c r="AX277" s="20">
        <v>269</v>
      </c>
      <c r="BA277">
        <v>20188</v>
      </c>
      <c r="BB277">
        <v>8</v>
      </c>
      <c r="BC277">
        <v>2018</v>
      </c>
      <c r="BD277" s="1">
        <v>43150</v>
      </c>
      <c r="BE277" s="1">
        <v>43156</v>
      </c>
    </row>
    <row r="278" spans="50:57">
      <c r="AX278">
        <v>270</v>
      </c>
      <c r="BA278">
        <v>20189</v>
      </c>
      <c r="BB278">
        <v>9</v>
      </c>
      <c r="BC278">
        <v>2018</v>
      </c>
      <c r="BD278" s="1">
        <v>43157</v>
      </c>
      <c r="BE278" s="1">
        <v>43163</v>
      </c>
    </row>
    <row r="279" spans="50:57">
      <c r="AX279" s="20">
        <v>271</v>
      </c>
      <c r="BA279">
        <v>201810</v>
      </c>
      <c r="BB279">
        <v>10</v>
      </c>
      <c r="BC279">
        <v>2018</v>
      </c>
      <c r="BD279" s="1">
        <v>43164</v>
      </c>
      <c r="BE279" s="1">
        <v>43170</v>
      </c>
    </row>
    <row r="280" spans="50:57">
      <c r="AX280">
        <v>272</v>
      </c>
      <c r="BA280">
        <v>201811</v>
      </c>
      <c r="BB280">
        <v>11</v>
      </c>
      <c r="BC280">
        <v>2018</v>
      </c>
      <c r="BD280" s="1">
        <v>43171</v>
      </c>
      <c r="BE280" s="1">
        <v>43177</v>
      </c>
    </row>
    <row r="281" spans="50:57">
      <c r="AX281" s="20">
        <v>273</v>
      </c>
      <c r="BA281">
        <v>201812</v>
      </c>
      <c r="BB281">
        <v>12</v>
      </c>
      <c r="BC281">
        <v>2018</v>
      </c>
      <c r="BD281" s="1">
        <v>43178</v>
      </c>
      <c r="BE281" s="1">
        <v>43184</v>
      </c>
    </row>
    <row r="282" spans="50:57">
      <c r="AX282">
        <v>274</v>
      </c>
      <c r="BA282">
        <v>201813</v>
      </c>
      <c r="BB282">
        <v>13</v>
      </c>
      <c r="BC282">
        <v>2018</v>
      </c>
      <c r="BD282" s="1">
        <v>43185</v>
      </c>
      <c r="BE282" s="1">
        <v>43191</v>
      </c>
    </row>
    <row r="283" spans="50:57">
      <c r="AX283" s="20">
        <v>275</v>
      </c>
      <c r="BA283">
        <v>201814</v>
      </c>
      <c r="BB283">
        <v>14</v>
      </c>
      <c r="BC283">
        <v>2018</v>
      </c>
      <c r="BD283" s="1">
        <v>43192</v>
      </c>
      <c r="BE283" s="1">
        <v>43198</v>
      </c>
    </row>
    <row r="284" spans="50:57">
      <c r="AX284">
        <v>276</v>
      </c>
      <c r="BA284">
        <v>201815</v>
      </c>
      <c r="BB284">
        <v>15</v>
      </c>
      <c r="BC284">
        <v>2018</v>
      </c>
      <c r="BD284" s="1">
        <v>43199</v>
      </c>
      <c r="BE284" s="1">
        <v>43205</v>
      </c>
    </row>
    <row r="285" spans="50:57">
      <c r="AX285" s="20">
        <v>277</v>
      </c>
      <c r="BA285">
        <v>201816</v>
      </c>
      <c r="BB285">
        <v>16</v>
      </c>
      <c r="BC285">
        <v>2018</v>
      </c>
      <c r="BD285" s="1">
        <v>43206</v>
      </c>
      <c r="BE285" s="1">
        <v>43212</v>
      </c>
    </row>
    <row r="286" spans="50:57">
      <c r="AX286">
        <v>278</v>
      </c>
      <c r="BA286">
        <v>201817</v>
      </c>
      <c r="BB286">
        <v>17</v>
      </c>
      <c r="BC286">
        <v>2018</v>
      </c>
      <c r="BD286" s="1">
        <v>43213</v>
      </c>
      <c r="BE286" s="1">
        <v>43219</v>
      </c>
    </row>
    <row r="287" spans="50:57">
      <c r="AX287" s="20">
        <v>279</v>
      </c>
      <c r="BA287">
        <v>201818</v>
      </c>
      <c r="BB287">
        <v>18</v>
      </c>
      <c r="BC287">
        <v>2018</v>
      </c>
      <c r="BD287" s="1">
        <v>43220</v>
      </c>
      <c r="BE287" s="1">
        <v>43226</v>
      </c>
    </row>
    <row r="288" spans="50:57">
      <c r="AX288">
        <v>280</v>
      </c>
      <c r="BA288">
        <v>201819</v>
      </c>
      <c r="BB288">
        <v>19</v>
      </c>
      <c r="BC288">
        <v>2018</v>
      </c>
      <c r="BD288" s="1">
        <v>43227</v>
      </c>
      <c r="BE288" s="1">
        <v>43233</v>
      </c>
    </row>
    <row r="289" spans="50:57">
      <c r="AX289" s="20">
        <v>281</v>
      </c>
      <c r="BA289">
        <v>201820</v>
      </c>
      <c r="BB289">
        <v>20</v>
      </c>
      <c r="BC289">
        <v>2018</v>
      </c>
      <c r="BD289" s="1">
        <v>43234</v>
      </c>
      <c r="BE289" s="1">
        <v>43240</v>
      </c>
    </row>
    <row r="290" spans="50:57">
      <c r="AX290">
        <v>282</v>
      </c>
      <c r="BA290">
        <v>201821</v>
      </c>
      <c r="BB290">
        <v>21</v>
      </c>
      <c r="BC290">
        <v>2018</v>
      </c>
      <c r="BD290" s="1">
        <v>43241</v>
      </c>
      <c r="BE290" s="1">
        <v>43247</v>
      </c>
    </row>
    <row r="291" spans="50:57">
      <c r="AX291" s="20">
        <v>283</v>
      </c>
      <c r="BA291">
        <v>201822</v>
      </c>
      <c r="BB291">
        <v>22</v>
      </c>
      <c r="BC291">
        <v>2018</v>
      </c>
      <c r="BD291" s="1">
        <v>43248</v>
      </c>
      <c r="BE291" s="1">
        <v>43254</v>
      </c>
    </row>
    <row r="292" spans="50:57">
      <c r="AX292">
        <v>284</v>
      </c>
      <c r="BA292">
        <v>201823</v>
      </c>
      <c r="BB292">
        <v>23</v>
      </c>
      <c r="BC292">
        <v>2018</v>
      </c>
      <c r="BD292" s="1">
        <v>43255</v>
      </c>
      <c r="BE292" s="1">
        <v>43261</v>
      </c>
    </row>
    <row r="293" spans="50:57">
      <c r="AX293" s="20">
        <v>285</v>
      </c>
      <c r="BA293">
        <v>201824</v>
      </c>
      <c r="BB293">
        <v>24</v>
      </c>
      <c r="BC293">
        <v>2018</v>
      </c>
      <c r="BD293" s="1">
        <v>43262</v>
      </c>
      <c r="BE293" s="1">
        <v>43268</v>
      </c>
    </row>
    <row r="294" spans="50:57">
      <c r="AX294">
        <v>286</v>
      </c>
      <c r="BA294">
        <v>201825</v>
      </c>
      <c r="BB294">
        <v>25</v>
      </c>
      <c r="BC294">
        <v>2018</v>
      </c>
      <c r="BD294" s="1">
        <v>43269</v>
      </c>
      <c r="BE294" s="1">
        <v>43275</v>
      </c>
    </row>
    <row r="295" spans="50:57">
      <c r="AX295" s="20">
        <v>287</v>
      </c>
      <c r="BA295">
        <v>201826</v>
      </c>
      <c r="BB295">
        <v>26</v>
      </c>
      <c r="BC295">
        <v>2018</v>
      </c>
      <c r="BD295" s="1">
        <v>43276</v>
      </c>
      <c r="BE295" s="1">
        <v>43282</v>
      </c>
    </row>
    <row r="296" spans="50:57">
      <c r="AX296">
        <v>288</v>
      </c>
      <c r="BA296">
        <v>201827</v>
      </c>
      <c r="BB296">
        <v>27</v>
      </c>
      <c r="BC296">
        <v>2018</v>
      </c>
      <c r="BD296" s="1">
        <v>43283</v>
      </c>
      <c r="BE296" s="1">
        <v>43289</v>
      </c>
    </row>
    <row r="297" spans="50:57">
      <c r="AX297" s="20">
        <v>289</v>
      </c>
      <c r="BA297">
        <v>201828</v>
      </c>
      <c r="BB297">
        <v>28</v>
      </c>
      <c r="BC297">
        <v>2018</v>
      </c>
      <c r="BD297" s="1">
        <v>43290</v>
      </c>
      <c r="BE297" s="1">
        <v>43296</v>
      </c>
    </row>
    <row r="298" spans="50:57">
      <c r="AX298">
        <v>290</v>
      </c>
      <c r="BA298">
        <v>201829</v>
      </c>
      <c r="BB298">
        <v>29</v>
      </c>
      <c r="BC298">
        <v>2018</v>
      </c>
      <c r="BD298" s="1">
        <v>43297</v>
      </c>
      <c r="BE298" s="1">
        <v>43303</v>
      </c>
    </row>
    <row r="299" spans="50:57">
      <c r="AX299" s="20">
        <v>291</v>
      </c>
      <c r="BA299">
        <v>201830</v>
      </c>
      <c r="BB299">
        <v>30</v>
      </c>
      <c r="BC299">
        <v>2018</v>
      </c>
      <c r="BD299" s="1">
        <v>43304</v>
      </c>
      <c r="BE299" s="1">
        <v>43310</v>
      </c>
    </row>
    <row r="300" spans="50:57">
      <c r="AX300">
        <v>292</v>
      </c>
      <c r="BA300">
        <v>201831</v>
      </c>
      <c r="BB300">
        <v>31</v>
      </c>
      <c r="BC300">
        <v>2018</v>
      </c>
      <c r="BD300" s="1">
        <v>43311</v>
      </c>
      <c r="BE300" s="1">
        <v>43317</v>
      </c>
    </row>
    <row r="301" spans="50:57">
      <c r="AX301" s="20">
        <v>293</v>
      </c>
      <c r="BA301">
        <v>201832</v>
      </c>
      <c r="BB301">
        <v>32</v>
      </c>
      <c r="BC301">
        <v>2018</v>
      </c>
      <c r="BD301" s="1">
        <v>43318</v>
      </c>
      <c r="BE301" s="1">
        <v>43324</v>
      </c>
    </row>
    <row r="302" spans="50:57">
      <c r="AX302">
        <v>294</v>
      </c>
      <c r="BA302">
        <v>201833</v>
      </c>
      <c r="BB302">
        <v>33</v>
      </c>
      <c r="BC302">
        <v>2018</v>
      </c>
      <c r="BD302" s="1">
        <v>43325</v>
      </c>
      <c r="BE302" s="1">
        <v>43331</v>
      </c>
    </row>
    <row r="303" spans="50:57">
      <c r="AX303" s="20">
        <v>295</v>
      </c>
      <c r="BA303">
        <v>201834</v>
      </c>
      <c r="BB303">
        <v>34</v>
      </c>
      <c r="BC303">
        <v>2018</v>
      </c>
      <c r="BD303" s="1">
        <v>43332</v>
      </c>
      <c r="BE303" s="1">
        <v>43338</v>
      </c>
    </row>
    <row r="304" spans="50:57">
      <c r="AX304">
        <v>296</v>
      </c>
      <c r="BA304">
        <v>201835</v>
      </c>
      <c r="BB304">
        <v>35</v>
      </c>
      <c r="BC304">
        <v>2018</v>
      </c>
      <c r="BD304" s="1">
        <v>43339</v>
      </c>
      <c r="BE304" s="1">
        <v>43345</v>
      </c>
    </row>
    <row r="305" spans="50:57">
      <c r="AX305" s="20">
        <v>297</v>
      </c>
      <c r="BA305">
        <v>201836</v>
      </c>
      <c r="BB305">
        <v>36</v>
      </c>
      <c r="BC305">
        <v>2018</v>
      </c>
      <c r="BD305" s="1">
        <v>43346</v>
      </c>
      <c r="BE305" s="1">
        <v>43352</v>
      </c>
    </row>
    <row r="306" spans="50:57">
      <c r="AX306">
        <v>298</v>
      </c>
      <c r="BA306">
        <v>201837</v>
      </c>
      <c r="BB306">
        <v>37</v>
      </c>
      <c r="BC306">
        <v>2018</v>
      </c>
      <c r="BD306" s="1">
        <v>43353</v>
      </c>
      <c r="BE306" s="1">
        <v>43359</v>
      </c>
    </row>
    <row r="307" spans="50:57">
      <c r="AX307" s="20">
        <v>299</v>
      </c>
      <c r="BA307">
        <v>201838</v>
      </c>
      <c r="BB307">
        <v>38</v>
      </c>
      <c r="BC307">
        <v>2018</v>
      </c>
      <c r="BD307" s="1">
        <v>43360</v>
      </c>
      <c r="BE307" s="1">
        <v>43366</v>
      </c>
    </row>
    <row r="308" spans="50:57">
      <c r="AX308">
        <v>300</v>
      </c>
      <c r="BA308">
        <v>201839</v>
      </c>
      <c r="BB308">
        <v>39</v>
      </c>
      <c r="BC308">
        <v>2018</v>
      </c>
      <c r="BD308" s="1">
        <v>43367</v>
      </c>
      <c r="BE308" s="1">
        <v>43373</v>
      </c>
    </row>
    <row r="309" spans="50:57">
      <c r="AX309" s="20">
        <v>301</v>
      </c>
      <c r="BA309">
        <v>201840</v>
      </c>
      <c r="BB309">
        <v>40</v>
      </c>
      <c r="BC309">
        <v>2018</v>
      </c>
      <c r="BD309" s="1">
        <v>43374</v>
      </c>
      <c r="BE309" s="1">
        <v>43380</v>
      </c>
    </row>
    <row r="310" spans="50:57">
      <c r="AX310">
        <v>302</v>
      </c>
      <c r="BA310">
        <v>201841</v>
      </c>
      <c r="BB310">
        <v>41</v>
      </c>
      <c r="BC310">
        <v>2018</v>
      </c>
      <c r="BD310" s="1">
        <v>43381</v>
      </c>
      <c r="BE310" s="1">
        <v>43387</v>
      </c>
    </row>
    <row r="311" spans="50:57">
      <c r="AX311" s="20">
        <v>303</v>
      </c>
      <c r="BA311">
        <v>201842</v>
      </c>
      <c r="BB311">
        <v>42</v>
      </c>
      <c r="BC311">
        <v>2018</v>
      </c>
      <c r="BD311" s="1">
        <v>43388</v>
      </c>
      <c r="BE311" s="1">
        <v>43394</v>
      </c>
    </row>
    <row r="312" spans="50:57">
      <c r="AX312">
        <v>304</v>
      </c>
      <c r="BA312">
        <v>201843</v>
      </c>
      <c r="BB312">
        <v>43</v>
      </c>
      <c r="BC312">
        <v>2018</v>
      </c>
      <c r="BD312" s="1">
        <v>43395</v>
      </c>
      <c r="BE312" s="1">
        <v>43401</v>
      </c>
    </row>
    <row r="313" spans="50:57">
      <c r="AX313" s="20">
        <v>305</v>
      </c>
      <c r="BA313">
        <v>201844</v>
      </c>
      <c r="BB313">
        <v>44</v>
      </c>
      <c r="BC313">
        <v>2018</v>
      </c>
      <c r="BD313" s="1">
        <v>43402</v>
      </c>
      <c r="BE313" s="1">
        <v>43408</v>
      </c>
    </row>
    <row r="314" spans="50:57">
      <c r="AX314">
        <v>306</v>
      </c>
      <c r="BA314">
        <v>201845</v>
      </c>
      <c r="BB314">
        <v>45</v>
      </c>
      <c r="BC314">
        <v>2018</v>
      </c>
      <c r="BD314" s="1">
        <v>43409</v>
      </c>
      <c r="BE314" s="1">
        <v>43415</v>
      </c>
    </row>
    <row r="315" spans="50:57">
      <c r="AX315" s="20">
        <v>307</v>
      </c>
      <c r="BA315">
        <v>201846</v>
      </c>
      <c r="BB315">
        <v>46</v>
      </c>
      <c r="BC315">
        <v>2018</v>
      </c>
      <c r="BD315" s="1">
        <v>43416</v>
      </c>
      <c r="BE315" s="1">
        <v>43422</v>
      </c>
    </row>
    <row r="316" spans="50:57">
      <c r="AX316">
        <v>308</v>
      </c>
      <c r="BA316">
        <v>201847</v>
      </c>
      <c r="BB316">
        <v>47</v>
      </c>
      <c r="BC316">
        <v>2018</v>
      </c>
      <c r="BD316" s="1">
        <v>43423</v>
      </c>
      <c r="BE316" s="1">
        <v>43429</v>
      </c>
    </row>
    <row r="317" spans="50:57">
      <c r="AX317" s="20">
        <v>309</v>
      </c>
      <c r="BA317">
        <v>201848</v>
      </c>
      <c r="BB317">
        <v>48</v>
      </c>
      <c r="BC317">
        <v>2018</v>
      </c>
      <c r="BD317" s="1">
        <v>43430</v>
      </c>
      <c r="BE317" s="1">
        <v>43436</v>
      </c>
    </row>
    <row r="318" spans="50:57">
      <c r="AX318">
        <v>310</v>
      </c>
      <c r="BA318">
        <v>201849</v>
      </c>
      <c r="BB318">
        <v>49</v>
      </c>
      <c r="BC318">
        <v>2018</v>
      </c>
      <c r="BD318" s="1">
        <v>43437</v>
      </c>
      <c r="BE318" s="1">
        <v>43443</v>
      </c>
    </row>
    <row r="319" spans="50:57">
      <c r="AX319" s="20">
        <v>311</v>
      </c>
      <c r="BA319">
        <v>201850</v>
      </c>
      <c r="BB319">
        <v>50</v>
      </c>
      <c r="BC319">
        <v>2018</v>
      </c>
      <c r="BD319" s="1">
        <v>43444</v>
      </c>
      <c r="BE319" s="1">
        <v>43450</v>
      </c>
    </row>
    <row r="320" spans="50:57">
      <c r="AX320">
        <v>312</v>
      </c>
      <c r="BA320">
        <v>201851</v>
      </c>
      <c r="BB320">
        <v>51</v>
      </c>
      <c r="BC320">
        <v>2018</v>
      </c>
      <c r="BD320" s="1">
        <v>43451</v>
      </c>
      <c r="BE320" s="1">
        <v>43457</v>
      </c>
    </row>
    <row r="321" spans="50:57">
      <c r="AX321" s="20">
        <v>313</v>
      </c>
      <c r="BA321">
        <v>201852</v>
      </c>
      <c r="BB321">
        <v>52</v>
      </c>
      <c r="BC321">
        <v>2018</v>
      </c>
      <c r="BD321" s="1">
        <v>43458</v>
      </c>
      <c r="BE321" s="1">
        <v>43464</v>
      </c>
    </row>
    <row r="322" spans="50:57">
      <c r="AX322">
        <v>314</v>
      </c>
      <c r="BA322">
        <v>20191</v>
      </c>
      <c r="BB322">
        <v>1</v>
      </c>
      <c r="BC322">
        <v>2018</v>
      </c>
      <c r="BD322" s="1">
        <v>43465</v>
      </c>
      <c r="BE322" s="1">
        <v>43471</v>
      </c>
    </row>
    <row r="323" spans="50:57">
      <c r="AX323" s="20">
        <v>315</v>
      </c>
      <c r="BA323">
        <v>20192</v>
      </c>
      <c r="BB323">
        <v>2</v>
      </c>
      <c r="BC323">
        <v>2019</v>
      </c>
      <c r="BD323" s="1">
        <v>43472</v>
      </c>
      <c r="BE323" s="1">
        <v>43478</v>
      </c>
    </row>
    <row r="324" spans="50:57">
      <c r="AX324">
        <v>316</v>
      </c>
      <c r="BA324">
        <v>20193</v>
      </c>
      <c r="BB324">
        <v>3</v>
      </c>
      <c r="BC324">
        <v>2019</v>
      </c>
      <c r="BD324" s="1">
        <v>43479</v>
      </c>
      <c r="BE324" s="1">
        <v>43485</v>
      </c>
    </row>
    <row r="325" spans="50:57">
      <c r="AX325" s="20">
        <v>317</v>
      </c>
      <c r="BA325">
        <v>20194</v>
      </c>
      <c r="BB325">
        <v>4</v>
      </c>
      <c r="BC325">
        <v>2019</v>
      </c>
      <c r="BD325" s="1">
        <v>43486</v>
      </c>
      <c r="BE325" s="1">
        <v>43492</v>
      </c>
    </row>
    <row r="326" spans="50:57">
      <c r="AX326">
        <v>318</v>
      </c>
      <c r="BA326">
        <v>20195</v>
      </c>
      <c r="BB326">
        <v>5</v>
      </c>
      <c r="BC326">
        <v>2019</v>
      </c>
      <c r="BD326" s="1">
        <v>43493</v>
      </c>
      <c r="BE326" s="1">
        <v>43499</v>
      </c>
    </row>
    <row r="327" spans="50:57">
      <c r="AX327" s="20">
        <v>319</v>
      </c>
      <c r="BA327">
        <v>20196</v>
      </c>
      <c r="BB327">
        <v>6</v>
      </c>
      <c r="BC327">
        <v>2019</v>
      </c>
      <c r="BD327" s="1">
        <v>43500</v>
      </c>
      <c r="BE327" s="1">
        <v>43506</v>
      </c>
    </row>
    <row r="328" spans="50:57">
      <c r="AX328">
        <v>320</v>
      </c>
      <c r="BA328">
        <v>20197</v>
      </c>
      <c r="BB328">
        <v>7</v>
      </c>
      <c r="BC328">
        <v>2019</v>
      </c>
      <c r="BD328" s="1">
        <v>43507</v>
      </c>
      <c r="BE328" s="1">
        <v>43513</v>
      </c>
    </row>
    <row r="329" spans="50:57">
      <c r="AX329" s="20">
        <v>321</v>
      </c>
      <c r="BA329">
        <v>20198</v>
      </c>
      <c r="BB329">
        <v>8</v>
      </c>
      <c r="BC329">
        <v>2019</v>
      </c>
      <c r="BD329" s="1">
        <v>43514</v>
      </c>
      <c r="BE329" s="1">
        <v>43520</v>
      </c>
    </row>
    <row r="330" spans="50:57">
      <c r="AX330">
        <v>322</v>
      </c>
      <c r="BA330">
        <v>20199</v>
      </c>
      <c r="BB330">
        <v>9</v>
      </c>
      <c r="BC330">
        <v>2019</v>
      </c>
      <c r="BD330" s="1">
        <v>43521</v>
      </c>
      <c r="BE330" s="1">
        <v>43527</v>
      </c>
    </row>
    <row r="331" spans="50:57">
      <c r="AX331" s="20">
        <v>323</v>
      </c>
      <c r="BA331">
        <v>201910</v>
      </c>
      <c r="BB331">
        <v>10</v>
      </c>
      <c r="BC331">
        <v>2019</v>
      </c>
      <c r="BD331" s="1">
        <v>43528</v>
      </c>
      <c r="BE331" s="1">
        <v>43534</v>
      </c>
    </row>
    <row r="332" spans="50:57">
      <c r="AX332">
        <v>324</v>
      </c>
      <c r="BA332">
        <v>201911</v>
      </c>
      <c r="BB332">
        <v>11</v>
      </c>
      <c r="BC332">
        <v>2019</v>
      </c>
      <c r="BD332" s="1">
        <v>43535</v>
      </c>
      <c r="BE332" s="1">
        <v>43541</v>
      </c>
    </row>
    <row r="333" spans="50:57">
      <c r="AX333" s="20">
        <v>325</v>
      </c>
      <c r="BA333">
        <v>201912</v>
      </c>
      <c r="BB333">
        <v>12</v>
      </c>
      <c r="BC333">
        <v>2019</v>
      </c>
      <c r="BD333" s="1">
        <v>43542</v>
      </c>
      <c r="BE333" s="1">
        <v>43548</v>
      </c>
    </row>
    <row r="334" spans="50:57">
      <c r="AX334">
        <v>326</v>
      </c>
      <c r="BA334">
        <v>201913</v>
      </c>
      <c r="BB334">
        <v>13</v>
      </c>
      <c r="BC334">
        <v>2019</v>
      </c>
      <c r="BD334" s="1">
        <v>43549</v>
      </c>
      <c r="BE334" s="1">
        <v>43555</v>
      </c>
    </row>
    <row r="335" spans="50:57">
      <c r="AX335" s="20">
        <v>327</v>
      </c>
      <c r="BA335">
        <v>201914</v>
      </c>
      <c r="BB335">
        <v>14</v>
      </c>
      <c r="BC335">
        <v>2019</v>
      </c>
      <c r="BD335" s="1">
        <v>43556</v>
      </c>
      <c r="BE335" s="1">
        <v>43562</v>
      </c>
    </row>
    <row r="336" spans="50:57">
      <c r="AX336">
        <v>328</v>
      </c>
      <c r="BA336">
        <v>201915</v>
      </c>
      <c r="BB336">
        <v>15</v>
      </c>
      <c r="BC336">
        <v>2019</v>
      </c>
      <c r="BD336" s="1">
        <v>43563</v>
      </c>
      <c r="BE336" s="1">
        <v>43569</v>
      </c>
    </row>
    <row r="337" spans="50:57">
      <c r="AX337" s="20">
        <v>329</v>
      </c>
      <c r="BA337">
        <v>201916</v>
      </c>
      <c r="BB337">
        <v>16</v>
      </c>
      <c r="BC337">
        <v>2019</v>
      </c>
      <c r="BD337" s="1">
        <v>43570</v>
      </c>
      <c r="BE337" s="1">
        <v>43576</v>
      </c>
    </row>
    <row r="338" spans="50:57">
      <c r="AX338">
        <v>330</v>
      </c>
      <c r="BA338">
        <v>201917</v>
      </c>
      <c r="BB338">
        <v>17</v>
      </c>
      <c r="BC338">
        <v>2019</v>
      </c>
      <c r="BD338" s="1">
        <v>43577</v>
      </c>
      <c r="BE338" s="1">
        <v>43583</v>
      </c>
    </row>
    <row r="339" spans="50:57">
      <c r="AX339" s="20">
        <v>331</v>
      </c>
      <c r="BA339">
        <v>201918</v>
      </c>
      <c r="BB339">
        <v>18</v>
      </c>
      <c r="BC339">
        <v>2019</v>
      </c>
      <c r="BD339" s="1">
        <v>43584</v>
      </c>
      <c r="BE339" s="1">
        <v>43590</v>
      </c>
    </row>
    <row r="340" spans="50:57">
      <c r="AX340">
        <v>332</v>
      </c>
      <c r="BA340">
        <v>201919</v>
      </c>
      <c r="BB340">
        <v>19</v>
      </c>
      <c r="BC340">
        <v>2019</v>
      </c>
      <c r="BD340" s="1">
        <v>43591</v>
      </c>
      <c r="BE340" s="1">
        <v>43597</v>
      </c>
    </row>
    <row r="341" spans="50:57">
      <c r="AX341" s="20">
        <v>333</v>
      </c>
      <c r="BA341">
        <v>201920</v>
      </c>
      <c r="BB341">
        <v>20</v>
      </c>
      <c r="BC341">
        <v>2019</v>
      </c>
      <c r="BD341" s="1">
        <v>43598</v>
      </c>
      <c r="BE341" s="1">
        <v>43604</v>
      </c>
    </row>
    <row r="342" spans="50:57">
      <c r="AX342">
        <v>334</v>
      </c>
      <c r="BA342">
        <v>201921</v>
      </c>
      <c r="BB342">
        <v>21</v>
      </c>
      <c r="BC342">
        <v>2019</v>
      </c>
      <c r="BD342" s="1">
        <v>43605</v>
      </c>
      <c r="BE342" s="1">
        <v>43611</v>
      </c>
    </row>
    <row r="343" spans="50:57">
      <c r="AX343" s="20">
        <v>335</v>
      </c>
      <c r="BA343">
        <v>201922</v>
      </c>
      <c r="BB343">
        <v>22</v>
      </c>
      <c r="BC343">
        <v>2019</v>
      </c>
      <c r="BD343" s="1">
        <v>43612</v>
      </c>
      <c r="BE343" s="1">
        <v>43618</v>
      </c>
    </row>
    <row r="344" spans="50:57">
      <c r="AX344">
        <v>336</v>
      </c>
      <c r="BA344">
        <v>201923</v>
      </c>
      <c r="BB344">
        <v>23</v>
      </c>
      <c r="BC344">
        <v>2019</v>
      </c>
      <c r="BD344" s="1">
        <v>43619</v>
      </c>
      <c r="BE344" s="1">
        <v>43625</v>
      </c>
    </row>
    <row r="345" spans="50:57">
      <c r="AX345" s="20">
        <v>337</v>
      </c>
      <c r="BA345">
        <v>201924</v>
      </c>
      <c r="BB345">
        <v>24</v>
      </c>
      <c r="BC345">
        <v>2019</v>
      </c>
      <c r="BD345" s="1">
        <v>43626</v>
      </c>
      <c r="BE345" s="1">
        <v>43632</v>
      </c>
    </row>
    <row r="346" spans="50:57">
      <c r="AX346">
        <v>338</v>
      </c>
      <c r="BA346">
        <v>201925</v>
      </c>
      <c r="BB346">
        <v>25</v>
      </c>
      <c r="BC346">
        <v>2019</v>
      </c>
      <c r="BD346" s="1">
        <v>43633</v>
      </c>
      <c r="BE346" s="1">
        <v>43639</v>
      </c>
    </row>
    <row r="347" spans="50:57">
      <c r="AX347" s="20">
        <v>339</v>
      </c>
      <c r="BA347">
        <v>201926</v>
      </c>
      <c r="BB347">
        <v>26</v>
      </c>
      <c r="BC347">
        <v>2019</v>
      </c>
      <c r="BD347" s="1">
        <v>43640</v>
      </c>
      <c r="BE347" s="1">
        <v>43646</v>
      </c>
    </row>
    <row r="348" spans="50:57">
      <c r="AX348">
        <v>340</v>
      </c>
      <c r="BA348">
        <v>201927</v>
      </c>
      <c r="BB348">
        <v>27</v>
      </c>
      <c r="BC348">
        <v>2019</v>
      </c>
      <c r="BD348" s="1">
        <v>43647</v>
      </c>
      <c r="BE348" s="1">
        <v>43653</v>
      </c>
    </row>
    <row r="349" spans="50:57">
      <c r="AX349" s="20">
        <v>341</v>
      </c>
      <c r="BA349">
        <v>201928</v>
      </c>
      <c r="BB349">
        <v>28</v>
      </c>
      <c r="BC349">
        <v>2019</v>
      </c>
      <c r="BD349" s="1">
        <v>43654</v>
      </c>
      <c r="BE349" s="1">
        <v>43660</v>
      </c>
    </row>
    <row r="350" spans="50:57">
      <c r="AX350">
        <v>342</v>
      </c>
      <c r="BA350">
        <v>201929</v>
      </c>
      <c r="BB350">
        <v>29</v>
      </c>
      <c r="BC350">
        <v>2019</v>
      </c>
      <c r="BD350" s="1">
        <v>43661</v>
      </c>
      <c r="BE350" s="1">
        <v>43667</v>
      </c>
    </row>
    <row r="351" spans="50:57">
      <c r="AX351" s="20">
        <v>343</v>
      </c>
      <c r="BA351">
        <v>201930</v>
      </c>
      <c r="BB351">
        <v>30</v>
      </c>
      <c r="BC351">
        <v>2019</v>
      </c>
      <c r="BD351" s="1">
        <v>43668</v>
      </c>
      <c r="BE351" s="1">
        <v>43674</v>
      </c>
    </row>
    <row r="352" spans="50:57">
      <c r="AX352">
        <v>344</v>
      </c>
      <c r="BA352">
        <v>201931</v>
      </c>
      <c r="BB352">
        <v>31</v>
      </c>
      <c r="BC352">
        <v>2019</v>
      </c>
      <c r="BD352" s="1">
        <v>43675</v>
      </c>
      <c r="BE352" s="1">
        <v>43681</v>
      </c>
    </row>
    <row r="353" spans="50:57">
      <c r="AX353" s="20">
        <v>345</v>
      </c>
      <c r="BA353">
        <v>201932</v>
      </c>
      <c r="BB353">
        <v>32</v>
      </c>
      <c r="BC353">
        <v>2019</v>
      </c>
      <c r="BD353" s="1">
        <v>43682</v>
      </c>
      <c r="BE353" s="1">
        <v>43688</v>
      </c>
    </row>
    <row r="354" spans="50:57">
      <c r="AX354">
        <v>346</v>
      </c>
      <c r="BA354">
        <v>201933</v>
      </c>
      <c r="BB354">
        <v>33</v>
      </c>
      <c r="BC354">
        <v>2019</v>
      </c>
      <c r="BD354" s="1">
        <v>43689</v>
      </c>
      <c r="BE354" s="1">
        <v>43695</v>
      </c>
    </row>
    <row r="355" spans="50:57">
      <c r="AX355" s="20">
        <v>347</v>
      </c>
      <c r="BA355">
        <v>201934</v>
      </c>
      <c r="BB355">
        <v>34</v>
      </c>
      <c r="BC355">
        <v>2019</v>
      </c>
      <c r="BD355" s="1">
        <v>43696</v>
      </c>
      <c r="BE355" s="1">
        <v>43702</v>
      </c>
    </row>
    <row r="356" spans="50:57">
      <c r="AX356">
        <v>348</v>
      </c>
      <c r="BA356">
        <v>201935</v>
      </c>
      <c r="BB356">
        <v>35</v>
      </c>
      <c r="BC356">
        <v>2019</v>
      </c>
      <c r="BD356" s="1">
        <v>43703</v>
      </c>
      <c r="BE356" s="1">
        <v>43709</v>
      </c>
    </row>
    <row r="357" spans="50:57">
      <c r="AX357" s="20">
        <v>349</v>
      </c>
      <c r="BA357">
        <v>201936</v>
      </c>
      <c r="BB357">
        <v>36</v>
      </c>
      <c r="BC357">
        <v>2019</v>
      </c>
      <c r="BD357" s="1">
        <v>43710</v>
      </c>
      <c r="BE357" s="1">
        <v>43716</v>
      </c>
    </row>
    <row r="358" spans="50:57">
      <c r="AX358">
        <v>350</v>
      </c>
      <c r="BA358">
        <v>201937</v>
      </c>
      <c r="BB358">
        <v>37</v>
      </c>
      <c r="BC358">
        <v>2019</v>
      </c>
      <c r="BD358" s="1">
        <v>43717</v>
      </c>
      <c r="BE358" s="1">
        <v>43723</v>
      </c>
    </row>
    <row r="359" spans="50:57">
      <c r="AX359" s="20">
        <v>351</v>
      </c>
      <c r="BA359">
        <v>201938</v>
      </c>
      <c r="BB359">
        <v>38</v>
      </c>
      <c r="BC359">
        <v>2019</v>
      </c>
      <c r="BD359" s="1">
        <v>43724</v>
      </c>
      <c r="BE359" s="1">
        <v>43730</v>
      </c>
    </row>
    <row r="360" spans="50:57">
      <c r="AX360">
        <v>352</v>
      </c>
      <c r="BA360">
        <v>201939</v>
      </c>
      <c r="BB360">
        <v>39</v>
      </c>
      <c r="BC360">
        <v>2019</v>
      </c>
      <c r="BD360" s="1">
        <v>43731</v>
      </c>
      <c r="BE360" s="1">
        <v>43737</v>
      </c>
    </row>
    <row r="361" spans="50:57">
      <c r="AX361" s="20">
        <v>353</v>
      </c>
      <c r="BA361">
        <v>201940</v>
      </c>
      <c r="BB361">
        <v>40</v>
      </c>
      <c r="BC361">
        <v>2019</v>
      </c>
      <c r="BD361" s="1">
        <v>43738</v>
      </c>
      <c r="BE361" s="1">
        <v>43744</v>
      </c>
    </row>
    <row r="362" spans="50:57">
      <c r="AX362">
        <v>354</v>
      </c>
      <c r="BA362">
        <v>201941</v>
      </c>
      <c r="BB362">
        <v>41</v>
      </c>
      <c r="BC362">
        <v>2019</v>
      </c>
      <c r="BD362" s="1">
        <v>43745</v>
      </c>
      <c r="BE362" s="1">
        <v>43751</v>
      </c>
    </row>
    <row r="363" spans="50:57">
      <c r="AX363" s="20">
        <v>355</v>
      </c>
      <c r="BA363">
        <v>201942</v>
      </c>
      <c r="BB363">
        <v>42</v>
      </c>
      <c r="BC363">
        <v>2019</v>
      </c>
      <c r="BD363" s="1">
        <v>43752</v>
      </c>
      <c r="BE363" s="1">
        <v>43758</v>
      </c>
    </row>
    <row r="364" spans="50:57">
      <c r="AX364">
        <v>356</v>
      </c>
      <c r="BA364">
        <v>201943</v>
      </c>
      <c r="BB364">
        <v>43</v>
      </c>
      <c r="BC364">
        <v>2019</v>
      </c>
      <c r="BD364" s="1">
        <v>43759</v>
      </c>
      <c r="BE364" s="1">
        <v>43765</v>
      </c>
    </row>
    <row r="365" spans="50:57">
      <c r="AX365" s="20">
        <v>357</v>
      </c>
      <c r="BA365">
        <v>201944</v>
      </c>
      <c r="BB365">
        <v>44</v>
      </c>
      <c r="BC365">
        <v>2019</v>
      </c>
      <c r="BD365" s="1">
        <v>43766</v>
      </c>
      <c r="BE365" s="1">
        <v>43772</v>
      </c>
    </row>
    <row r="366" spans="50:57">
      <c r="AX366">
        <v>358</v>
      </c>
      <c r="BA366">
        <v>201945</v>
      </c>
      <c r="BB366">
        <v>45</v>
      </c>
      <c r="BC366">
        <v>2019</v>
      </c>
      <c r="BD366" s="1">
        <v>43773</v>
      </c>
      <c r="BE366" s="1">
        <v>43779</v>
      </c>
    </row>
    <row r="367" spans="50:57">
      <c r="AX367" s="20">
        <v>359</v>
      </c>
      <c r="BA367">
        <v>201946</v>
      </c>
      <c r="BB367">
        <v>46</v>
      </c>
      <c r="BC367">
        <v>2019</v>
      </c>
      <c r="BD367" s="1">
        <v>43780</v>
      </c>
      <c r="BE367" s="1">
        <v>43786</v>
      </c>
    </row>
    <row r="368" spans="50:57">
      <c r="AX368">
        <v>360</v>
      </c>
      <c r="BA368">
        <v>201947</v>
      </c>
      <c r="BB368">
        <v>47</v>
      </c>
      <c r="BC368">
        <v>2019</v>
      </c>
      <c r="BD368" s="1">
        <v>43787</v>
      </c>
      <c r="BE368" s="1">
        <v>43793</v>
      </c>
    </row>
    <row r="369" spans="50:57">
      <c r="AX369" s="20">
        <v>361</v>
      </c>
      <c r="BA369">
        <v>201948</v>
      </c>
      <c r="BB369">
        <v>48</v>
      </c>
      <c r="BC369">
        <v>2019</v>
      </c>
      <c r="BD369" s="1">
        <v>43794</v>
      </c>
      <c r="BE369" s="1">
        <v>43800</v>
      </c>
    </row>
    <row r="370" spans="50:57">
      <c r="AX370">
        <v>362</v>
      </c>
      <c r="BA370">
        <v>201949</v>
      </c>
      <c r="BB370">
        <v>49</v>
      </c>
      <c r="BC370">
        <v>2019</v>
      </c>
      <c r="BD370" s="1">
        <v>43801</v>
      </c>
      <c r="BE370" s="1">
        <v>43807</v>
      </c>
    </row>
    <row r="371" spans="50:57">
      <c r="AX371" s="20">
        <v>363</v>
      </c>
      <c r="BA371">
        <v>201950</v>
      </c>
      <c r="BB371">
        <v>50</v>
      </c>
      <c r="BC371">
        <v>2019</v>
      </c>
      <c r="BD371" s="1">
        <v>43808</v>
      </c>
      <c r="BE371" s="1">
        <v>43814</v>
      </c>
    </row>
    <row r="372" spans="50:57">
      <c r="AX372">
        <v>364</v>
      </c>
      <c r="BA372">
        <v>201951</v>
      </c>
      <c r="BB372">
        <v>51</v>
      </c>
      <c r="BC372">
        <v>2019</v>
      </c>
      <c r="BD372" s="1">
        <v>43815</v>
      </c>
      <c r="BE372" s="1">
        <v>43821</v>
      </c>
    </row>
    <row r="373" spans="50:57">
      <c r="AX373" s="20">
        <v>365</v>
      </c>
      <c r="BA373">
        <v>201952</v>
      </c>
      <c r="BB373">
        <v>52</v>
      </c>
      <c r="BC373">
        <v>2019</v>
      </c>
      <c r="BD373" s="1">
        <v>43822</v>
      </c>
      <c r="BE373" s="1">
        <v>43828</v>
      </c>
    </row>
    <row r="374" spans="50:57">
      <c r="AX374">
        <v>366</v>
      </c>
      <c r="BA374">
        <v>20201</v>
      </c>
      <c r="BB374">
        <v>1</v>
      </c>
      <c r="BC374">
        <v>2019</v>
      </c>
      <c r="BD374" s="1">
        <v>43829</v>
      </c>
      <c r="BE374" s="1">
        <v>43835</v>
      </c>
    </row>
    <row r="375" spans="50:57">
      <c r="AX375" s="20">
        <v>367</v>
      </c>
      <c r="BA375">
        <v>20202</v>
      </c>
      <c r="BB375">
        <v>2</v>
      </c>
      <c r="BC375">
        <v>2020</v>
      </c>
      <c r="BD375" s="1">
        <v>43836</v>
      </c>
      <c r="BE375" s="1">
        <v>43842</v>
      </c>
    </row>
    <row r="376" spans="50:57">
      <c r="AX376">
        <v>368</v>
      </c>
      <c r="BA376">
        <v>20203</v>
      </c>
      <c r="BB376">
        <v>3</v>
      </c>
      <c r="BC376">
        <v>2020</v>
      </c>
      <c r="BD376" s="1">
        <v>43843</v>
      </c>
      <c r="BE376" s="1">
        <v>43849</v>
      </c>
    </row>
    <row r="377" spans="50:57">
      <c r="AX377" s="20">
        <v>369</v>
      </c>
      <c r="BA377">
        <v>20204</v>
      </c>
      <c r="BB377">
        <v>4</v>
      </c>
      <c r="BC377">
        <v>2020</v>
      </c>
      <c r="BD377" s="1">
        <v>43850</v>
      </c>
      <c r="BE377" s="1">
        <v>43856</v>
      </c>
    </row>
    <row r="378" spans="50:57">
      <c r="AX378">
        <v>370</v>
      </c>
      <c r="BA378">
        <v>20205</v>
      </c>
      <c r="BB378">
        <v>5</v>
      </c>
      <c r="BC378">
        <v>2020</v>
      </c>
      <c r="BD378" s="1">
        <v>43857</v>
      </c>
      <c r="BE378" s="1">
        <v>43863</v>
      </c>
    </row>
    <row r="379" spans="50:57">
      <c r="AX379" s="20">
        <v>371</v>
      </c>
      <c r="BA379">
        <v>20206</v>
      </c>
      <c r="BB379">
        <v>6</v>
      </c>
      <c r="BC379">
        <v>2020</v>
      </c>
      <c r="BD379" s="1">
        <v>43864</v>
      </c>
      <c r="BE379" s="1">
        <v>43870</v>
      </c>
    </row>
    <row r="380" spans="50:57">
      <c r="AX380">
        <v>372</v>
      </c>
      <c r="BA380">
        <v>20207</v>
      </c>
      <c r="BB380">
        <v>7</v>
      </c>
      <c r="BC380">
        <v>2020</v>
      </c>
      <c r="BD380" s="1">
        <v>43871</v>
      </c>
      <c r="BE380" s="1">
        <v>43877</v>
      </c>
    </row>
    <row r="381" spans="50:57">
      <c r="AX381" s="20">
        <v>373</v>
      </c>
      <c r="BA381">
        <v>20208</v>
      </c>
      <c r="BB381">
        <v>8</v>
      </c>
      <c r="BC381">
        <v>2020</v>
      </c>
      <c r="BD381" s="1">
        <v>43878</v>
      </c>
      <c r="BE381" s="1">
        <v>43884</v>
      </c>
    </row>
    <row r="382" spans="50:57">
      <c r="AX382">
        <v>374</v>
      </c>
      <c r="BA382">
        <v>20209</v>
      </c>
      <c r="BB382">
        <v>9</v>
      </c>
      <c r="BC382">
        <v>2020</v>
      </c>
      <c r="BD382" s="1">
        <v>43885</v>
      </c>
      <c r="BE382" s="1">
        <v>43891</v>
      </c>
    </row>
    <row r="383" spans="50:57">
      <c r="AX383" s="20">
        <v>375</v>
      </c>
      <c r="BA383">
        <v>202010</v>
      </c>
      <c r="BB383">
        <v>10</v>
      </c>
      <c r="BC383">
        <v>2020</v>
      </c>
      <c r="BD383" s="1">
        <v>43892</v>
      </c>
      <c r="BE383" s="1">
        <v>43898</v>
      </c>
    </row>
    <row r="384" spans="50:57">
      <c r="AX384">
        <v>376</v>
      </c>
      <c r="BA384">
        <v>202011</v>
      </c>
      <c r="BB384">
        <v>11</v>
      </c>
      <c r="BC384">
        <v>2020</v>
      </c>
      <c r="BD384" s="1">
        <v>43899</v>
      </c>
      <c r="BE384" s="1">
        <v>43905</v>
      </c>
    </row>
    <row r="385" spans="50:57">
      <c r="AX385" s="20">
        <v>377</v>
      </c>
      <c r="BA385">
        <v>202012</v>
      </c>
      <c r="BB385">
        <v>12</v>
      </c>
      <c r="BC385">
        <v>2020</v>
      </c>
      <c r="BD385" s="1">
        <v>43906</v>
      </c>
      <c r="BE385" s="1">
        <v>43912</v>
      </c>
    </row>
    <row r="386" spans="50:57">
      <c r="AX386">
        <v>378</v>
      </c>
      <c r="BA386">
        <v>202013</v>
      </c>
      <c r="BB386">
        <v>13</v>
      </c>
      <c r="BC386">
        <v>2020</v>
      </c>
      <c r="BD386" s="1">
        <v>43913</v>
      </c>
      <c r="BE386" s="1">
        <v>43919</v>
      </c>
    </row>
    <row r="387" spans="50:57">
      <c r="AX387" s="20">
        <v>379</v>
      </c>
      <c r="BA387">
        <v>202014</v>
      </c>
      <c r="BB387">
        <v>14</v>
      </c>
      <c r="BC387">
        <v>2020</v>
      </c>
      <c r="BD387" s="1">
        <v>43920</v>
      </c>
      <c r="BE387" s="1">
        <v>43926</v>
      </c>
    </row>
    <row r="388" spans="50:57">
      <c r="AX388">
        <v>380</v>
      </c>
      <c r="BA388">
        <v>202015</v>
      </c>
      <c r="BB388">
        <v>15</v>
      </c>
      <c r="BC388">
        <v>2020</v>
      </c>
      <c r="BD388" s="1">
        <v>43927</v>
      </c>
      <c r="BE388" s="1">
        <v>43933</v>
      </c>
    </row>
    <row r="389" spans="50:57">
      <c r="AX389" s="20">
        <v>381</v>
      </c>
      <c r="BA389">
        <v>202016</v>
      </c>
      <c r="BB389">
        <v>16</v>
      </c>
      <c r="BC389">
        <v>2020</v>
      </c>
      <c r="BD389" s="1">
        <v>43934</v>
      </c>
      <c r="BE389" s="1">
        <v>43940</v>
      </c>
    </row>
    <row r="390" spans="50:57">
      <c r="AX390">
        <v>382</v>
      </c>
      <c r="BA390">
        <v>202017</v>
      </c>
      <c r="BB390">
        <v>17</v>
      </c>
      <c r="BC390">
        <v>2020</v>
      </c>
      <c r="BD390" s="1">
        <v>43941</v>
      </c>
      <c r="BE390" s="1">
        <v>43947</v>
      </c>
    </row>
    <row r="391" spans="50:57">
      <c r="AX391" s="20">
        <v>383</v>
      </c>
      <c r="BA391">
        <v>202018</v>
      </c>
      <c r="BB391">
        <v>18</v>
      </c>
      <c r="BC391">
        <v>2020</v>
      </c>
      <c r="BD391" s="1">
        <v>43948</v>
      </c>
      <c r="BE391" s="1">
        <v>43954</v>
      </c>
    </row>
    <row r="392" spans="50:57">
      <c r="AX392">
        <v>384</v>
      </c>
      <c r="BA392">
        <v>202019</v>
      </c>
      <c r="BB392">
        <v>19</v>
      </c>
      <c r="BC392">
        <v>2020</v>
      </c>
      <c r="BD392" s="1">
        <v>43955</v>
      </c>
      <c r="BE392" s="1">
        <v>43961</v>
      </c>
    </row>
    <row r="393" spans="50:57">
      <c r="AX393" s="20">
        <v>385</v>
      </c>
      <c r="BA393">
        <v>202020</v>
      </c>
      <c r="BB393">
        <v>20</v>
      </c>
      <c r="BC393">
        <v>2020</v>
      </c>
      <c r="BD393" s="1">
        <v>43962</v>
      </c>
      <c r="BE393" s="1">
        <v>43968</v>
      </c>
    </row>
    <row r="394" spans="50:57">
      <c r="AX394">
        <v>386</v>
      </c>
      <c r="BA394">
        <v>202021</v>
      </c>
      <c r="BB394">
        <v>21</v>
      </c>
      <c r="BC394">
        <v>2020</v>
      </c>
      <c r="BD394" s="1">
        <v>43969</v>
      </c>
      <c r="BE394" s="1">
        <v>43975</v>
      </c>
    </row>
    <row r="395" spans="50:57">
      <c r="AX395" s="20">
        <v>387</v>
      </c>
      <c r="BA395">
        <v>202022</v>
      </c>
      <c r="BB395">
        <v>22</v>
      </c>
      <c r="BC395">
        <v>2020</v>
      </c>
      <c r="BD395" s="1">
        <v>43976</v>
      </c>
      <c r="BE395" s="1">
        <v>43982</v>
      </c>
    </row>
    <row r="396" spans="50:57">
      <c r="AX396">
        <v>388</v>
      </c>
      <c r="BA396">
        <v>202023</v>
      </c>
      <c r="BB396">
        <v>23</v>
      </c>
      <c r="BC396">
        <v>2020</v>
      </c>
      <c r="BD396" s="1">
        <v>43983</v>
      </c>
      <c r="BE396" s="1">
        <v>43989</v>
      </c>
    </row>
    <row r="397" spans="50:57">
      <c r="AX397" s="20">
        <v>389</v>
      </c>
      <c r="BA397">
        <v>202024</v>
      </c>
      <c r="BB397">
        <v>24</v>
      </c>
      <c r="BC397">
        <v>2020</v>
      </c>
      <c r="BD397" s="1">
        <v>43990</v>
      </c>
      <c r="BE397" s="1">
        <v>43996</v>
      </c>
    </row>
    <row r="398" spans="50:57">
      <c r="AX398">
        <v>390</v>
      </c>
      <c r="BA398">
        <v>202025</v>
      </c>
      <c r="BB398">
        <v>25</v>
      </c>
      <c r="BC398">
        <v>2020</v>
      </c>
      <c r="BD398" s="1">
        <v>43997</v>
      </c>
      <c r="BE398" s="1">
        <v>44003</v>
      </c>
    </row>
    <row r="399" spans="50:57">
      <c r="AX399" s="20">
        <v>391</v>
      </c>
      <c r="BA399">
        <v>202026</v>
      </c>
      <c r="BB399">
        <v>26</v>
      </c>
      <c r="BC399">
        <v>2020</v>
      </c>
      <c r="BD399" s="1">
        <v>44004</v>
      </c>
      <c r="BE399" s="1">
        <v>44010</v>
      </c>
    </row>
    <row r="400" spans="50:57">
      <c r="AX400">
        <v>392</v>
      </c>
      <c r="BA400">
        <v>202027</v>
      </c>
      <c r="BB400">
        <v>27</v>
      </c>
      <c r="BC400">
        <v>2020</v>
      </c>
      <c r="BD400" s="1">
        <v>44011</v>
      </c>
      <c r="BE400" s="1">
        <v>44017</v>
      </c>
    </row>
    <row r="401" spans="50:57">
      <c r="AX401" s="20">
        <v>393</v>
      </c>
      <c r="BA401">
        <v>202028</v>
      </c>
      <c r="BB401">
        <v>28</v>
      </c>
      <c r="BC401">
        <v>2020</v>
      </c>
      <c r="BD401" s="1">
        <v>44018</v>
      </c>
      <c r="BE401" s="1">
        <v>44024</v>
      </c>
    </row>
    <row r="402" spans="50:57">
      <c r="AX402">
        <v>394</v>
      </c>
      <c r="BA402">
        <v>202029</v>
      </c>
      <c r="BB402">
        <v>29</v>
      </c>
      <c r="BC402">
        <v>2020</v>
      </c>
      <c r="BD402" s="1">
        <v>44025</v>
      </c>
      <c r="BE402" s="1">
        <v>44031</v>
      </c>
    </row>
    <row r="403" spans="50:57">
      <c r="AX403" s="20">
        <v>395</v>
      </c>
      <c r="BA403">
        <v>202030</v>
      </c>
      <c r="BB403">
        <v>30</v>
      </c>
      <c r="BC403">
        <v>2020</v>
      </c>
      <c r="BD403" s="1">
        <v>44032</v>
      </c>
      <c r="BE403" s="1">
        <v>44038</v>
      </c>
    </row>
    <row r="404" spans="50:57">
      <c r="AX404">
        <v>396</v>
      </c>
      <c r="BA404">
        <v>202031</v>
      </c>
      <c r="BB404">
        <v>31</v>
      </c>
      <c r="BC404">
        <v>2020</v>
      </c>
      <c r="BD404" s="1">
        <v>44039</v>
      </c>
      <c r="BE404" s="1">
        <v>44045</v>
      </c>
    </row>
    <row r="405" spans="50:57">
      <c r="AX405" s="20">
        <v>397</v>
      </c>
      <c r="BA405">
        <v>202032</v>
      </c>
      <c r="BB405">
        <v>32</v>
      </c>
      <c r="BC405">
        <v>2020</v>
      </c>
      <c r="BD405" s="1">
        <v>44046</v>
      </c>
      <c r="BE405" s="1">
        <v>44052</v>
      </c>
    </row>
    <row r="406" spans="50:57">
      <c r="AX406">
        <v>398</v>
      </c>
      <c r="BA406">
        <v>202033</v>
      </c>
      <c r="BB406">
        <v>33</v>
      </c>
      <c r="BC406">
        <v>2020</v>
      </c>
      <c r="BD406" s="1">
        <v>44053</v>
      </c>
      <c r="BE406" s="1">
        <v>44059</v>
      </c>
    </row>
    <row r="407" spans="50:57">
      <c r="AX407" s="20">
        <v>399</v>
      </c>
      <c r="BA407">
        <v>202034</v>
      </c>
      <c r="BB407">
        <v>34</v>
      </c>
      <c r="BC407">
        <v>2020</v>
      </c>
      <c r="BD407" s="1">
        <v>44060</v>
      </c>
      <c r="BE407" s="1">
        <v>44066</v>
      </c>
    </row>
    <row r="408" spans="50:57">
      <c r="AX408">
        <v>400</v>
      </c>
      <c r="BA408">
        <v>202035</v>
      </c>
      <c r="BB408">
        <v>35</v>
      </c>
      <c r="BC408">
        <v>2020</v>
      </c>
      <c r="BD408" s="1">
        <v>44067</v>
      </c>
      <c r="BE408" s="1">
        <v>44073</v>
      </c>
    </row>
    <row r="409" spans="50:57">
      <c r="AX409" s="20">
        <v>401</v>
      </c>
      <c r="BA409">
        <v>202036</v>
      </c>
      <c r="BB409">
        <v>36</v>
      </c>
      <c r="BC409">
        <v>2020</v>
      </c>
      <c r="BD409" s="1">
        <v>44074</v>
      </c>
      <c r="BE409" s="1">
        <v>44080</v>
      </c>
    </row>
    <row r="410" spans="50:57">
      <c r="AX410">
        <v>402</v>
      </c>
      <c r="BA410">
        <v>202037</v>
      </c>
      <c r="BB410">
        <v>37</v>
      </c>
      <c r="BC410">
        <v>2020</v>
      </c>
      <c r="BD410" s="1">
        <v>44081</v>
      </c>
      <c r="BE410" s="1">
        <v>44087</v>
      </c>
    </row>
    <row r="411" spans="50:57">
      <c r="AX411" s="20">
        <v>403</v>
      </c>
      <c r="BA411">
        <v>202038</v>
      </c>
      <c r="BB411">
        <v>38</v>
      </c>
      <c r="BC411">
        <v>2020</v>
      </c>
      <c r="BD411" s="1">
        <v>44088</v>
      </c>
      <c r="BE411" s="1">
        <v>44094</v>
      </c>
    </row>
    <row r="412" spans="50:57">
      <c r="AX412">
        <v>404</v>
      </c>
      <c r="BA412">
        <v>202039</v>
      </c>
      <c r="BB412">
        <v>39</v>
      </c>
      <c r="BC412">
        <v>2020</v>
      </c>
      <c r="BD412" s="1">
        <v>44095</v>
      </c>
      <c r="BE412" s="1">
        <v>44101</v>
      </c>
    </row>
    <row r="413" spans="50:57">
      <c r="AX413" s="20">
        <v>405</v>
      </c>
      <c r="BA413">
        <v>202040</v>
      </c>
      <c r="BB413">
        <v>40</v>
      </c>
      <c r="BC413">
        <v>2020</v>
      </c>
      <c r="BD413" s="1">
        <v>44102</v>
      </c>
      <c r="BE413" s="1">
        <v>44108</v>
      </c>
    </row>
    <row r="414" spans="50:57">
      <c r="AX414">
        <v>406</v>
      </c>
      <c r="BA414">
        <v>202041</v>
      </c>
      <c r="BB414">
        <v>41</v>
      </c>
      <c r="BC414">
        <v>2020</v>
      </c>
      <c r="BD414" s="1">
        <v>44109</v>
      </c>
      <c r="BE414" s="1">
        <v>44115</v>
      </c>
    </row>
    <row r="415" spans="50:57">
      <c r="AX415" s="20">
        <v>407</v>
      </c>
      <c r="BA415">
        <v>202042</v>
      </c>
      <c r="BB415">
        <v>42</v>
      </c>
      <c r="BC415">
        <v>2020</v>
      </c>
      <c r="BD415" s="1">
        <v>44116</v>
      </c>
      <c r="BE415" s="1">
        <v>44122</v>
      </c>
    </row>
    <row r="416" spans="50:57">
      <c r="AX416">
        <v>408</v>
      </c>
      <c r="BA416">
        <v>202043</v>
      </c>
      <c r="BB416">
        <v>43</v>
      </c>
      <c r="BC416">
        <v>2020</v>
      </c>
      <c r="BD416" s="1">
        <v>44123</v>
      </c>
      <c r="BE416" s="1">
        <v>44129</v>
      </c>
    </row>
    <row r="417" spans="50:57">
      <c r="AX417" s="20">
        <v>409</v>
      </c>
      <c r="BA417">
        <v>202044</v>
      </c>
      <c r="BB417">
        <v>44</v>
      </c>
      <c r="BC417">
        <v>2020</v>
      </c>
      <c r="BD417" s="1">
        <v>44130</v>
      </c>
      <c r="BE417" s="1">
        <v>44136</v>
      </c>
    </row>
    <row r="418" spans="50:57">
      <c r="AX418">
        <v>410</v>
      </c>
      <c r="BA418">
        <v>202045</v>
      </c>
      <c r="BB418">
        <v>45</v>
      </c>
      <c r="BC418">
        <v>2020</v>
      </c>
      <c r="BD418" s="1">
        <v>44137</v>
      </c>
      <c r="BE418" s="1">
        <v>44143</v>
      </c>
    </row>
    <row r="419" spans="50:57">
      <c r="AX419" s="20">
        <v>411</v>
      </c>
      <c r="BA419">
        <v>202046</v>
      </c>
      <c r="BB419">
        <v>46</v>
      </c>
      <c r="BC419">
        <v>2020</v>
      </c>
      <c r="BD419" s="1">
        <v>44144</v>
      </c>
      <c r="BE419" s="1">
        <v>44150</v>
      </c>
    </row>
    <row r="420" spans="50:57">
      <c r="AX420">
        <v>412</v>
      </c>
      <c r="BA420">
        <v>202047</v>
      </c>
      <c r="BB420">
        <v>47</v>
      </c>
      <c r="BC420">
        <v>2020</v>
      </c>
      <c r="BD420" s="1">
        <v>44151</v>
      </c>
      <c r="BE420" s="1">
        <v>44157</v>
      </c>
    </row>
    <row r="421" spans="50:57">
      <c r="AX421" s="20">
        <v>413</v>
      </c>
      <c r="BA421">
        <v>202048</v>
      </c>
      <c r="BB421">
        <v>48</v>
      </c>
      <c r="BC421">
        <v>2020</v>
      </c>
      <c r="BD421" s="1">
        <v>44158</v>
      </c>
      <c r="BE421" s="1">
        <v>44164</v>
      </c>
    </row>
    <row r="422" spans="50:57">
      <c r="AX422">
        <v>414</v>
      </c>
      <c r="BA422">
        <v>202049</v>
      </c>
      <c r="BB422">
        <v>49</v>
      </c>
      <c r="BC422">
        <v>2020</v>
      </c>
      <c r="BD422" s="1">
        <v>44165</v>
      </c>
      <c r="BE422" s="1">
        <v>44171</v>
      </c>
    </row>
    <row r="423" spans="50:57">
      <c r="AX423" s="20">
        <v>415</v>
      </c>
      <c r="BA423">
        <v>202050</v>
      </c>
      <c r="BB423">
        <v>50</v>
      </c>
      <c r="BC423">
        <v>2020</v>
      </c>
      <c r="BD423" s="1">
        <v>44172</v>
      </c>
      <c r="BE423" s="1">
        <v>44178</v>
      </c>
    </row>
    <row r="424" spans="50:57">
      <c r="AX424">
        <v>416</v>
      </c>
      <c r="BA424">
        <v>202051</v>
      </c>
      <c r="BB424">
        <v>51</v>
      </c>
      <c r="BC424">
        <v>2020</v>
      </c>
      <c r="BD424" s="1">
        <v>44179</v>
      </c>
      <c r="BE424" s="1">
        <v>44185</v>
      </c>
    </row>
    <row r="425" spans="50:57">
      <c r="AX425" s="20">
        <v>417</v>
      </c>
      <c r="BA425">
        <v>202052</v>
      </c>
      <c r="BB425">
        <v>52</v>
      </c>
      <c r="BC425">
        <v>2020</v>
      </c>
      <c r="BD425" s="1">
        <v>44186</v>
      </c>
      <c r="BE425" s="1">
        <v>44192</v>
      </c>
    </row>
    <row r="426" spans="50:57">
      <c r="AX426">
        <v>418</v>
      </c>
      <c r="BC426">
        <v>2020</v>
      </c>
    </row>
    <row r="427" spans="50:57">
      <c r="AX427" s="20">
        <v>419</v>
      </c>
    </row>
    <row r="428" spans="50:57">
      <c r="AX428">
        <v>420</v>
      </c>
    </row>
    <row r="429" spans="50:57">
      <c r="AX429" s="20">
        <v>421</v>
      </c>
    </row>
    <row r="430" spans="50:57">
      <c r="AX430">
        <v>422</v>
      </c>
    </row>
    <row r="431" spans="50:57">
      <c r="AX431" s="20">
        <v>423</v>
      </c>
    </row>
    <row r="432" spans="50:57">
      <c r="AX432">
        <v>424</v>
      </c>
    </row>
    <row r="433" spans="50:50">
      <c r="AX433" s="20">
        <v>425</v>
      </c>
    </row>
    <row r="434" spans="50:50">
      <c r="AX434">
        <v>426</v>
      </c>
    </row>
    <row r="435" spans="50:50">
      <c r="AX435" s="20">
        <v>427</v>
      </c>
    </row>
    <row r="436" spans="50:50">
      <c r="AX436">
        <v>428</v>
      </c>
    </row>
    <row r="437" spans="50:50">
      <c r="AX437" s="20">
        <v>429</v>
      </c>
    </row>
    <row r="438" spans="50:50">
      <c r="AX438">
        <v>430</v>
      </c>
    </row>
    <row r="439" spans="50:50">
      <c r="AX439" s="20">
        <v>431</v>
      </c>
    </row>
    <row r="440" spans="50:50">
      <c r="AX440">
        <v>432</v>
      </c>
    </row>
    <row r="441" spans="50:50">
      <c r="AX441" s="20">
        <v>433</v>
      </c>
    </row>
    <row r="442" spans="50:50">
      <c r="AX442">
        <v>434</v>
      </c>
    </row>
    <row r="443" spans="50:50">
      <c r="AX443" s="20">
        <v>435</v>
      </c>
    </row>
    <row r="444" spans="50:50">
      <c r="AX444">
        <v>436</v>
      </c>
    </row>
    <row r="445" spans="50:50">
      <c r="AX445" s="20">
        <v>437</v>
      </c>
    </row>
    <row r="446" spans="50:50">
      <c r="AX446">
        <v>438</v>
      </c>
    </row>
    <row r="447" spans="50:50">
      <c r="AX447" s="20">
        <v>439</v>
      </c>
    </row>
    <row r="448" spans="50:50">
      <c r="AX448">
        <v>440</v>
      </c>
    </row>
    <row r="449" spans="50:50">
      <c r="AX449" s="20">
        <v>441</v>
      </c>
    </row>
    <row r="450" spans="50:50">
      <c r="AX450">
        <v>442</v>
      </c>
    </row>
    <row r="451" spans="50:50">
      <c r="AX451" s="20">
        <v>443</v>
      </c>
    </row>
    <row r="452" spans="50:50">
      <c r="AX452">
        <v>444</v>
      </c>
    </row>
    <row r="453" spans="50:50">
      <c r="AX453" s="20">
        <v>445</v>
      </c>
    </row>
    <row r="454" spans="50:50">
      <c r="AX454">
        <v>446</v>
      </c>
    </row>
    <row r="455" spans="50:50">
      <c r="AX455" s="20">
        <v>447</v>
      </c>
    </row>
    <row r="456" spans="50:50">
      <c r="AX456">
        <v>448</v>
      </c>
    </row>
    <row r="457" spans="50:50">
      <c r="AX457" s="20">
        <v>449</v>
      </c>
    </row>
    <row r="458" spans="50:50">
      <c r="AX458">
        <v>450</v>
      </c>
    </row>
    <row r="459" spans="50:50">
      <c r="AX459" s="20">
        <v>451</v>
      </c>
    </row>
    <row r="460" spans="50:50">
      <c r="AX460">
        <v>452</v>
      </c>
    </row>
    <row r="461" spans="50:50">
      <c r="AX461" s="20">
        <v>453</v>
      </c>
    </row>
    <row r="462" spans="50:50">
      <c r="AX462">
        <v>454</v>
      </c>
    </row>
    <row r="463" spans="50:50">
      <c r="AX463" s="20">
        <v>455</v>
      </c>
    </row>
    <row r="464" spans="50:50">
      <c r="AX464">
        <v>456</v>
      </c>
    </row>
    <row r="465" spans="50:50">
      <c r="AX465" s="20">
        <v>457</v>
      </c>
    </row>
    <row r="466" spans="50:50">
      <c r="AX466">
        <v>458</v>
      </c>
    </row>
    <row r="467" spans="50:50">
      <c r="AX467" s="20">
        <v>459</v>
      </c>
    </row>
    <row r="468" spans="50:50">
      <c r="AX468">
        <v>460</v>
      </c>
    </row>
    <row r="469" spans="50:50">
      <c r="AX469" s="20">
        <v>461</v>
      </c>
    </row>
    <row r="470" spans="50:50">
      <c r="AX470">
        <v>462</v>
      </c>
    </row>
    <row r="471" spans="50:50">
      <c r="AX471" s="20">
        <v>463</v>
      </c>
    </row>
    <row r="472" spans="50:50">
      <c r="AX472">
        <v>464</v>
      </c>
    </row>
    <row r="473" spans="50:50">
      <c r="AX473" s="20">
        <v>465</v>
      </c>
    </row>
    <row r="474" spans="50:50">
      <c r="AX474">
        <v>466</v>
      </c>
    </row>
    <row r="475" spans="50:50">
      <c r="AX475" s="20">
        <v>467</v>
      </c>
    </row>
    <row r="476" spans="50:50">
      <c r="AX476">
        <v>468</v>
      </c>
    </row>
    <row r="477" spans="50:50">
      <c r="AX477" s="20">
        <v>469</v>
      </c>
    </row>
    <row r="478" spans="50:50">
      <c r="AX478">
        <v>470</v>
      </c>
    </row>
    <row r="479" spans="50:50">
      <c r="AX479" s="20">
        <v>471</v>
      </c>
    </row>
    <row r="480" spans="50:50">
      <c r="AX480">
        <v>472</v>
      </c>
    </row>
    <row r="481" spans="50:50">
      <c r="AX481" s="20">
        <v>473</v>
      </c>
    </row>
    <row r="482" spans="50:50">
      <c r="AX482">
        <v>474</v>
      </c>
    </row>
    <row r="483" spans="50:50">
      <c r="AX483" s="20">
        <v>475</v>
      </c>
    </row>
    <row r="484" spans="50:50">
      <c r="AX484">
        <v>476</v>
      </c>
    </row>
    <row r="485" spans="50:50">
      <c r="AX485" s="20">
        <v>477</v>
      </c>
    </row>
    <row r="486" spans="50:50">
      <c r="AX486">
        <v>478</v>
      </c>
    </row>
    <row r="487" spans="50:50">
      <c r="AX487" s="20">
        <v>479</v>
      </c>
    </row>
    <row r="488" spans="50:50">
      <c r="AX488">
        <v>480</v>
      </c>
    </row>
    <row r="489" spans="50:50">
      <c r="AX489" s="20">
        <v>481</v>
      </c>
    </row>
    <row r="490" spans="50:50">
      <c r="AX490">
        <v>482</v>
      </c>
    </row>
    <row r="491" spans="50:50">
      <c r="AX491" s="20">
        <v>483</v>
      </c>
    </row>
    <row r="492" spans="50:50">
      <c r="AX492">
        <v>484</v>
      </c>
    </row>
    <row r="493" spans="50:50">
      <c r="AX493" s="20">
        <v>485</v>
      </c>
    </row>
    <row r="494" spans="50:50">
      <c r="AX494">
        <v>486</v>
      </c>
    </row>
    <row r="495" spans="50:50">
      <c r="AX495" s="20">
        <v>487</v>
      </c>
    </row>
    <row r="496" spans="50:50">
      <c r="AX496">
        <v>488</v>
      </c>
    </row>
    <row r="497" spans="50:50">
      <c r="AX497" s="20">
        <v>489</v>
      </c>
    </row>
    <row r="498" spans="50:50">
      <c r="AX498">
        <v>490</v>
      </c>
    </row>
    <row r="499" spans="50:50">
      <c r="AX499" s="20">
        <v>491</v>
      </c>
    </row>
    <row r="500" spans="50:50">
      <c r="AX500">
        <v>492</v>
      </c>
    </row>
    <row r="501" spans="50:50">
      <c r="AX501" s="20">
        <v>493</v>
      </c>
    </row>
    <row r="502" spans="50:50">
      <c r="AX502">
        <v>494</v>
      </c>
    </row>
    <row r="503" spans="50:50">
      <c r="AX503" s="20">
        <v>495</v>
      </c>
    </row>
    <row r="504" spans="50:50">
      <c r="AX504">
        <v>496</v>
      </c>
    </row>
    <row r="505" spans="50:50">
      <c r="AX505" s="20">
        <v>497</v>
      </c>
    </row>
    <row r="506" spans="50:50">
      <c r="AX506">
        <v>498</v>
      </c>
    </row>
    <row r="507" spans="50:50">
      <c r="AX507" s="20">
        <v>499</v>
      </c>
    </row>
    <row r="508" spans="50:50">
      <c r="AX508">
        <v>500</v>
      </c>
    </row>
    <row r="509" spans="50:50">
      <c r="AX509" s="20">
        <v>501</v>
      </c>
    </row>
    <row r="510" spans="50:50">
      <c r="AX510">
        <v>502</v>
      </c>
    </row>
    <row r="511" spans="50:50">
      <c r="AX511" s="20">
        <v>503</v>
      </c>
    </row>
    <row r="512" spans="50:50">
      <c r="AX512">
        <v>504</v>
      </c>
    </row>
    <row r="513" spans="50:50">
      <c r="AX513" s="20">
        <v>505</v>
      </c>
    </row>
    <row r="514" spans="50:50">
      <c r="AX514">
        <v>506</v>
      </c>
    </row>
    <row r="515" spans="50:50">
      <c r="AX515" s="20">
        <v>507</v>
      </c>
    </row>
    <row r="516" spans="50:50">
      <c r="AX516">
        <v>508</v>
      </c>
    </row>
    <row r="517" spans="50:50">
      <c r="AX517" s="20">
        <v>509</v>
      </c>
    </row>
    <row r="518" spans="50:50">
      <c r="AX518">
        <v>510</v>
      </c>
    </row>
    <row r="519" spans="50:50">
      <c r="AX519" s="20">
        <v>511</v>
      </c>
    </row>
    <row r="520" spans="50:50">
      <c r="AX520">
        <v>512</v>
      </c>
    </row>
    <row r="521" spans="50:50">
      <c r="AX521" s="20">
        <v>513</v>
      </c>
    </row>
    <row r="522" spans="50:50">
      <c r="AX522">
        <v>514</v>
      </c>
    </row>
    <row r="523" spans="50:50">
      <c r="AX523" s="20">
        <v>515</v>
      </c>
    </row>
    <row r="524" spans="50:50">
      <c r="AX524">
        <v>516</v>
      </c>
    </row>
    <row r="525" spans="50:50">
      <c r="AX525" s="20">
        <v>517</v>
      </c>
    </row>
    <row r="526" spans="50:50">
      <c r="AX526">
        <v>518</v>
      </c>
    </row>
    <row r="527" spans="50:50">
      <c r="AX527" s="20">
        <v>519</v>
      </c>
    </row>
    <row r="528" spans="50:50">
      <c r="AX528">
        <v>520</v>
      </c>
    </row>
    <row r="529" spans="50:50">
      <c r="AX529" s="20">
        <v>521</v>
      </c>
    </row>
    <row r="530" spans="50:50">
      <c r="AX530">
        <v>522</v>
      </c>
    </row>
    <row r="531" spans="50:50">
      <c r="AX531" s="20">
        <v>523</v>
      </c>
    </row>
    <row r="532" spans="50:50">
      <c r="AX532">
        <v>524</v>
      </c>
    </row>
    <row r="533" spans="50:50">
      <c r="AX533" s="20">
        <v>525</v>
      </c>
    </row>
    <row r="534" spans="50:50">
      <c r="AX534">
        <v>526</v>
      </c>
    </row>
    <row r="535" spans="50:50">
      <c r="AX535" s="20">
        <v>527</v>
      </c>
    </row>
    <row r="536" spans="50:50">
      <c r="AX536">
        <v>528</v>
      </c>
    </row>
    <row r="537" spans="50:50">
      <c r="AX537" s="20">
        <v>529</v>
      </c>
    </row>
    <row r="538" spans="50:50">
      <c r="AX538">
        <v>530</v>
      </c>
    </row>
    <row r="539" spans="50:50">
      <c r="AX539" s="20">
        <v>531</v>
      </c>
    </row>
    <row r="540" spans="50:50">
      <c r="AX540">
        <v>532</v>
      </c>
    </row>
    <row r="541" spans="50:50">
      <c r="AX541" s="20">
        <v>533</v>
      </c>
    </row>
    <row r="542" spans="50:50">
      <c r="AX542">
        <v>534</v>
      </c>
    </row>
    <row r="543" spans="50:50">
      <c r="AX543" s="20">
        <v>535</v>
      </c>
    </row>
    <row r="544" spans="50:50">
      <c r="AX544">
        <v>536</v>
      </c>
    </row>
    <row r="545" spans="50:50">
      <c r="AX545" s="20">
        <v>537</v>
      </c>
    </row>
    <row r="546" spans="50:50">
      <c r="AX546">
        <v>538</v>
      </c>
    </row>
    <row r="547" spans="50:50">
      <c r="AX547" s="20">
        <v>539</v>
      </c>
    </row>
    <row r="548" spans="50:50">
      <c r="AX548">
        <v>540</v>
      </c>
    </row>
    <row r="549" spans="50:50">
      <c r="AX549" s="20">
        <v>541</v>
      </c>
    </row>
    <row r="550" spans="50:50">
      <c r="AX550">
        <v>542</v>
      </c>
    </row>
    <row r="551" spans="50:50">
      <c r="AX551" s="20">
        <v>543</v>
      </c>
    </row>
    <row r="552" spans="50:50">
      <c r="AX552">
        <v>544</v>
      </c>
    </row>
    <row r="553" spans="50:50">
      <c r="AX553" s="20">
        <v>545</v>
      </c>
    </row>
    <row r="554" spans="50:50">
      <c r="AX554">
        <v>546</v>
      </c>
    </row>
    <row r="555" spans="50:50">
      <c r="AX555" s="20">
        <v>547</v>
      </c>
    </row>
    <row r="556" spans="50:50">
      <c r="AX556">
        <v>548</v>
      </c>
    </row>
    <row r="557" spans="50:50">
      <c r="AX557" s="20">
        <v>549</v>
      </c>
    </row>
    <row r="558" spans="50:50">
      <c r="AX558">
        <v>550</v>
      </c>
    </row>
    <row r="559" spans="50:50">
      <c r="AX559" s="20">
        <v>551</v>
      </c>
    </row>
    <row r="560" spans="50:50">
      <c r="AX560">
        <v>552</v>
      </c>
    </row>
    <row r="561" spans="50:50">
      <c r="AX561" s="20">
        <v>553</v>
      </c>
    </row>
    <row r="562" spans="50:50">
      <c r="AX562">
        <v>554</v>
      </c>
    </row>
    <row r="563" spans="50:50">
      <c r="AX563" s="20">
        <v>555</v>
      </c>
    </row>
    <row r="564" spans="50:50">
      <c r="AX564">
        <v>556</v>
      </c>
    </row>
    <row r="565" spans="50:50">
      <c r="AX565" s="20">
        <v>557</v>
      </c>
    </row>
    <row r="566" spans="50:50">
      <c r="AX566">
        <v>558</v>
      </c>
    </row>
    <row r="567" spans="50:50">
      <c r="AX567" s="20">
        <v>559</v>
      </c>
    </row>
    <row r="568" spans="50:50">
      <c r="AX568">
        <v>560</v>
      </c>
    </row>
    <row r="569" spans="50:50">
      <c r="AX569" s="20">
        <v>561</v>
      </c>
    </row>
    <row r="570" spans="50:50">
      <c r="AX570">
        <v>562</v>
      </c>
    </row>
    <row r="571" spans="50:50">
      <c r="AX571" s="20">
        <v>563</v>
      </c>
    </row>
    <row r="572" spans="50:50">
      <c r="AX572">
        <v>564</v>
      </c>
    </row>
    <row r="573" spans="50:50">
      <c r="AX573" s="20">
        <v>565</v>
      </c>
    </row>
    <row r="574" spans="50:50">
      <c r="AX574">
        <v>566</v>
      </c>
    </row>
    <row r="575" spans="50:50">
      <c r="AX575" s="20">
        <v>567</v>
      </c>
    </row>
    <row r="576" spans="50:50">
      <c r="AX576">
        <v>568</v>
      </c>
    </row>
    <row r="577" spans="50:50">
      <c r="AX577" s="20">
        <v>569</v>
      </c>
    </row>
    <row r="578" spans="50:50">
      <c r="AX578">
        <v>570</v>
      </c>
    </row>
    <row r="579" spans="50:50">
      <c r="AX579" s="20">
        <v>571</v>
      </c>
    </row>
    <row r="580" spans="50:50">
      <c r="AX580">
        <v>572</v>
      </c>
    </row>
    <row r="581" spans="50:50">
      <c r="AX581" s="20">
        <v>573</v>
      </c>
    </row>
    <row r="582" spans="50:50">
      <c r="AX582">
        <v>574</v>
      </c>
    </row>
    <row r="583" spans="50:50">
      <c r="AX583" s="20">
        <v>575</v>
      </c>
    </row>
    <row r="584" spans="50:50">
      <c r="AX584">
        <v>576</v>
      </c>
    </row>
    <row r="585" spans="50:50">
      <c r="AX585" s="20">
        <v>577</v>
      </c>
    </row>
    <row r="586" spans="50:50">
      <c r="AX586">
        <v>578</v>
      </c>
    </row>
    <row r="587" spans="50:50">
      <c r="AX587" s="20">
        <v>579</v>
      </c>
    </row>
    <row r="588" spans="50:50">
      <c r="AX588">
        <v>580</v>
      </c>
    </row>
    <row r="589" spans="50:50">
      <c r="AX589" s="20">
        <v>581</v>
      </c>
    </row>
    <row r="590" spans="50:50">
      <c r="AX590">
        <v>582</v>
      </c>
    </row>
    <row r="591" spans="50:50">
      <c r="AX591" s="20">
        <v>583</v>
      </c>
    </row>
    <row r="592" spans="50:50">
      <c r="AX592">
        <v>584</v>
      </c>
    </row>
    <row r="593" spans="50:50">
      <c r="AX593" s="20">
        <v>585</v>
      </c>
    </row>
    <row r="594" spans="50:50">
      <c r="AX594">
        <v>586</v>
      </c>
    </row>
    <row r="595" spans="50:50">
      <c r="AX595" s="20">
        <v>587</v>
      </c>
    </row>
    <row r="596" spans="50:50">
      <c r="AX596">
        <v>588</v>
      </c>
    </row>
    <row r="597" spans="50:50">
      <c r="AX597" s="20">
        <v>589</v>
      </c>
    </row>
    <row r="598" spans="50:50">
      <c r="AX598">
        <v>590</v>
      </c>
    </row>
    <row r="599" spans="50:50">
      <c r="AX599" s="20">
        <v>591</v>
      </c>
    </row>
    <row r="600" spans="50:50">
      <c r="AX600">
        <v>592</v>
      </c>
    </row>
    <row r="601" spans="50:50">
      <c r="AX601" s="20">
        <v>593</v>
      </c>
    </row>
    <row r="602" spans="50:50">
      <c r="AX602">
        <v>594</v>
      </c>
    </row>
    <row r="603" spans="50:50">
      <c r="AX603" s="20">
        <v>595</v>
      </c>
    </row>
    <row r="604" spans="50:50">
      <c r="AX604">
        <v>596</v>
      </c>
    </row>
    <row r="605" spans="50:50">
      <c r="AX605" s="20">
        <v>597</v>
      </c>
    </row>
    <row r="606" spans="50:50">
      <c r="AX606">
        <v>598</v>
      </c>
    </row>
    <row r="607" spans="50:50">
      <c r="AX607" s="20">
        <v>599</v>
      </c>
    </row>
    <row r="608" spans="50:50">
      <c r="AX608">
        <v>600</v>
      </c>
    </row>
    <row r="609" spans="50:50">
      <c r="AX609" s="20">
        <v>601</v>
      </c>
    </row>
    <row r="610" spans="50:50">
      <c r="AX610">
        <v>602</v>
      </c>
    </row>
    <row r="611" spans="50:50">
      <c r="AX611" s="20">
        <v>603</v>
      </c>
    </row>
    <row r="612" spans="50:50">
      <c r="AX612">
        <v>604</v>
      </c>
    </row>
    <row r="613" spans="50:50">
      <c r="AX613" s="20">
        <v>605</v>
      </c>
    </row>
    <row r="614" spans="50:50">
      <c r="AX614">
        <v>606</v>
      </c>
    </row>
    <row r="615" spans="50:50">
      <c r="AX615" s="20">
        <v>607</v>
      </c>
    </row>
    <row r="616" spans="50:50">
      <c r="AX616">
        <v>608</v>
      </c>
    </row>
    <row r="617" spans="50:50">
      <c r="AX617" s="20">
        <v>609</v>
      </c>
    </row>
    <row r="618" spans="50:50">
      <c r="AX618">
        <v>610</v>
      </c>
    </row>
    <row r="619" spans="50:50">
      <c r="AX619" s="20">
        <v>611</v>
      </c>
    </row>
    <row r="620" spans="50:50">
      <c r="AX620">
        <v>612</v>
      </c>
    </row>
    <row r="621" spans="50:50">
      <c r="AX621" s="20">
        <v>613</v>
      </c>
    </row>
    <row r="622" spans="50:50">
      <c r="AX622">
        <v>614</v>
      </c>
    </row>
    <row r="623" spans="50:50">
      <c r="AX623" s="20">
        <v>615</v>
      </c>
    </row>
    <row r="624" spans="50:50">
      <c r="AX624">
        <v>616</v>
      </c>
    </row>
    <row r="625" spans="50:50">
      <c r="AX625" s="20">
        <v>617</v>
      </c>
    </row>
    <row r="626" spans="50:50">
      <c r="AX626">
        <v>618</v>
      </c>
    </row>
    <row r="627" spans="50:50">
      <c r="AX627" s="20">
        <v>619</v>
      </c>
    </row>
    <row r="628" spans="50:50">
      <c r="AX628">
        <v>620</v>
      </c>
    </row>
    <row r="629" spans="50:50">
      <c r="AX629" s="20">
        <v>621</v>
      </c>
    </row>
    <row r="630" spans="50:50">
      <c r="AX630">
        <v>622</v>
      </c>
    </row>
    <row r="631" spans="50:50">
      <c r="AX631" s="20">
        <v>623</v>
      </c>
    </row>
    <row r="632" spans="50:50">
      <c r="AX632">
        <v>624</v>
      </c>
    </row>
    <row r="633" spans="50:50">
      <c r="AX633" s="20">
        <v>625</v>
      </c>
    </row>
    <row r="634" spans="50:50">
      <c r="AX634">
        <v>626</v>
      </c>
    </row>
    <row r="635" spans="50:50">
      <c r="AX635" s="20">
        <v>627</v>
      </c>
    </row>
    <row r="636" spans="50:50">
      <c r="AX636">
        <v>628</v>
      </c>
    </row>
    <row r="637" spans="50:50">
      <c r="AX637" s="20">
        <v>629</v>
      </c>
    </row>
    <row r="638" spans="50:50">
      <c r="AX638">
        <v>630</v>
      </c>
    </row>
    <row r="639" spans="50:50">
      <c r="AX639" s="20">
        <v>631</v>
      </c>
    </row>
    <row r="640" spans="50:50">
      <c r="AX640">
        <v>632</v>
      </c>
    </row>
    <row r="641" spans="50:50">
      <c r="AX641" s="20">
        <v>633</v>
      </c>
    </row>
    <row r="642" spans="50:50">
      <c r="AX642">
        <v>634</v>
      </c>
    </row>
    <row r="643" spans="50:50">
      <c r="AX643" s="20">
        <v>635</v>
      </c>
    </row>
    <row r="644" spans="50:50">
      <c r="AX644">
        <v>636</v>
      </c>
    </row>
    <row r="645" spans="50:50">
      <c r="AX645" s="20">
        <v>637</v>
      </c>
    </row>
    <row r="646" spans="50:50">
      <c r="AX646">
        <v>638</v>
      </c>
    </row>
    <row r="647" spans="50:50">
      <c r="AX647" s="20">
        <v>639</v>
      </c>
    </row>
    <row r="648" spans="50:50">
      <c r="AX648">
        <v>640</v>
      </c>
    </row>
    <row r="649" spans="50:50">
      <c r="AX649" s="20">
        <v>641</v>
      </c>
    </row>
    <row r="650" spans="50:50">
      <c r="AX650">
        <v>642</v>
      </c>
    </row>
    <row r="651" spans="50:50">
      <c r="AX651" s="20">
        <v>643</v>
      </c>
    </row>
    <row r="652" spans="50:50">
      <c r="AX652">
        <v>644</v>
      </c>
    </row>
    <row r="653" spans="50:50">
      <c r="AX653" s="20">
        <v>645</v>
      </c>
    </row>
    <row r="654" spans="50:50">
      <c r="AX654">
        <v>646</v>
      </c>
    </row>
    <row r="655" spans="50:50">
      <c r="AX655" s="20">
        <v>647</v>
      </c>
    </row>
    <row r="656" spans="50:50">
      <c r="AX656">
        <v>648</v>
      </c>
    </row>
    <row r="657" spans="50:50">
      <c r="AX657" s="20">
        <v>649</v>
      </c>
    </row>
    <row r="658" spans="50:50">
      <c r="AX658">
        <v>650</v>
      </c>
    </row>
    <row r="659" spans="50:50">
      <c r="AX659" s="20">
        <v>651</v>
      </c>
    </row>
    <row r="660" spans="50:50">
      <c r="AX660">
        <v>652</v>
      </c>
    </row>
    <row r="661" spans="50:50">
      <c r="AX661" s="20">
        <v>653</v>
      </c>
    </row>
    <row r="662" spans="50:50">
      <c r="AX662">
        <v>654</v>
      </c>
    </row>
    <row r="663" spans="50:50">
      <c r="AX663" s="20">
        <v>655</v>
      </c>
    </row>
    <row r="664" spans="50:50">
      <c r="AX664">
        <v>656</v>
      </c>
    </row>
    <row r="665" spans="50:50">
      <c r="AX665" s="20">
        <v>657</v>
      </c>
    </row>
    <row r="666" spans="50:50">
      <c r="AX666">
        <v>658</v>
      </c>
    </row>
    <row r="667" spans="50:50">
      <c r="AX667" s="20">
        <v>659</v>
      </c>
    </row>
    <row r="668" spans="50:50">
      <c r="AX668">
        <v>660</v>
      </c>
    </row>
    <row r="669" spans="50:50">
      <c r="AX669" s="20">
        <v>661</v>
      </c>
    </row>
    <row r="670" spans="50:50">
      <c r="AX670">
        <v>662</v>
      </c>
    </row>
    <row r="671" spans="50:50">
      <c r="AX671" s="20">
        <v>663</v>
      </c>
    </row>
    <row r="672" spans="50:50">
      <c r="AX672">
        <v>664</v>
      </c>
    </row>
    <row r="673" spans="50:50">
      <c r="AX673" s="20">
        <v>665</v>
      </c>
    </row>
    <row r="674" spans="50:50">
      <c r="AX674">
        <v>666</v>
      </c>
    </row>
    <row r="675" spans="50:50">
      <c r="AX675" s="20">
        <v>667</v>
      </c>
    </row>
    <row r="676" spans="50:50">
      <c r="AX676">
        <v>668</v>
      </c>
    </row>
    <row r="677" spans="50:50">
      <c r="AX677" s="20">
        <v>669</v>
      </c>
    </row>
    <row r="678" spans="50:50">
      <c r="AX678">
        <v>670</v>
      </c>
    </row>
    <row r="679" spans="50:50">
      <c r="AX679" s="20">
        <v>671</v>
      </c>
    </row>
    <row r="680" spans="50:50">
      <c r="AX680">
        <v>672</v>
      </c>
    </row>
    <row r="681" spans="50:50">
      <c r="AX681" s="20">
        <v>673</v>
      </c>
    </row>
    <row r="682" spans="50:50">
      <c r="AX682">
        <v>674</v>
      </c>
    </row>
    <row r="683" spans="50:50">
      <c r="AX683" s="20">
        <v>675</v>
      </c>
    </row>
    <row r="684" spans="50:50">
      <c r="AX684">
        <v>676</v>
      </c>
    </row>
    <row r="685" spans="50:50">
      <c r="AX685" s="20">
        <v>677</v>
      </c>
    </row>
    <row r="686" spans="50:50">
      <c r="AX686">
        <v>678</v>
      </c>
    </row>
    <row r="687" spans="50:50">
      <c r="AX687" s="20">
        <v>679</v>
      </c>
    </row>
    <row r="688" spans="50:50">
      <c r="AX688">
        <v>680</v>
      </c>
    </row>
    <row r="689" spans="50:50">
      <c r="AX689" s="20">
        <v>681</v>
      </c>
    </row>
    <row r="690" spans="50:50">
      <c r="AX690">
        <v>682</v>
      </c>
    </row>
    <row r="691" spans="50:50">
      <c r="AX691" s="20">
        <v>683</v>
      </c>
    </row>
    <row r="692" spans="50:50">
      <c r="AX692">
        <v>684</v>
      </c>
    </row>
    <row r="693" spans="50:50">
      <c r="AX693" s="20">
        <v>685</v>
      </c>
    </row>
    <row r="694" spans="50:50">
      <c r="AX694">
        <v>686</v>
      </c>
    </row>
    <row r="695" spans="50:50">
      <c r="AX695" s="20">
        <v>687</v>
      </c>
    </row>
    <row r="696" spans="50:50">
      <c r="AX696">
        <v>688</v>
      </c>
    </row>
    <row r="697" spans="50:50">
      <c r="AX697" s="20">
        <v>689</v>
      </c>
    </row>
    <row r="698" spans="50:50">
      <c r="AX698">
        <v>690</v>
      </c>
    </row>
    <row r="699" spans="50:50">
      <c r="AX699" s="20">
        <v>691</v>
      </c>
    </row>
    <row r="700" spans="50:50">
      <c r="AX700">
        <v>692</v>
      </c>
    </row>
    <row r="701" spans="50:50">
      <c r="AX701" s="20">
        <v>693</v>
      </c>
    </row>
    <row r="702" spans="50:50">
      <c r="AX702">
        <v>694</v>
      </c>
    </row>
    <row r="703" spans="50:50">
      <c r="AX703" s="20">
        <v>695</v>
      </c>
    </row>
    <row r="704" spans="50:50">
      <c r="AX704">
        <v>696</v>
      </c>
    </row>
    <row r="705" spans="50:50">
      <c r="AX705" s="20">
        <v>697</v>
      </c>
    </row>
    <row r="706" spans="50:50">
      <c r="AX706">
        <v>698</v>
      </c>
    </row>
    <row r="707" spans="50:50">
      <c r="AX707" s="20">
        <v>699</v>
      </c>
    </row>
    <row r="708" spans="50:50">
      <c r="AX708">
        <v>700</v>
      </c>
    </row>
    <row r="709" spans="50:50">
      <c r="AX709" s="20">
        <v>701</v>
      </c>
    </row>
    <row r="710" spans="50:50">
      <c r="AX710">
        <v>702</v>
      </c>
    </row>
    <row r="711" spans="50:50">
      <c r="AX711" s="20">
        <v>703</v>
      </c>
    </row>
    <row r="712" spans="50:50">
      <c r="AX712">
        <v>704</v>
      </c>
    </row>
    <row r="713" spans="50:50">
      <c r="AX713" s="20">
        <v>705</v>
      </c>
    </row>
    <row r="714" spans="50:50">
      <c r="AX714">
        <v>706</v>
      </c>
    </row>
    <row r="715" spans="50:50">
      <c r="AX715" s="20">
        <v>707</v>
      </c>
    </row>
    <row r="716" spans="50:50">
      <c r="AX716">
        <v>708</v>
      </c>
    </row>
    <row r="717" spans="50:50">
      <c r="AX717" s="20">
        <v>709</v>
      </c>
    </row>
    <row r="718" spans="50:50">
      <c r="AX718">
        <v>710</v>
      </c>
    </row>
    <row r="719" spans="50:50">
      <c r="AX719" s="20">
        <v>711</v>
      </c>
    </row>
    <row r="720" spans="50:50">
      <c r="AX720">
        <v>712</v>
      </c>
    </row>
    <row r="721" spans="50:50">
      <c r="AX721" s="20">
        <v>713</v>
      </c>
    </row>
    <row r="722" spans="50:50">
      <c r="AX722">
        <v>714</v>
      </c>
    </row>
    <row r="723" spans="50:50">
      <c r="AX723" s="20">
        <v>715</v>
      </c>
    </row>
    <row r="724" spans="50:50">
      <c r="AX724">
        <v>716</v>
      </c>
    </row>
    <row r="725" spans="50:50">
      <c r="AX725" s="20">
        <v>717</v>
      </c>
    </row>
    <row r="726" spans="50:50">
      <c r="AX726">
        <v>718</v>
      </c>
    </row>
    <row r="727" spans="50:50">
      <c r="AX727" s="20">
        <v>719</v>
      </c>
    </row>
    <row r="728" spans="50:50">
      <c r="AX728">
        <v>720</v>
      </c>
    </row>
    <row r="729" spans="50:50">
      <c r="AX729" s="20">
        <v>721</v>
      </c>
    </row>
    <row r="730" spans="50:50">
      <c r="AX730">
        <v>722</v>
      </c>
    </row>
    <row r="731" spans="50:50">
      <c r="AX731" s="20">
        <v>723</v>
      </c>
    </row>
    <row r="732" spans="50:50">
      <c r="AX732">
        <v>724</v>
      </c>
    </row>
    <row r="733" spans="50:50">
      <c r="AX733" s="20">
        <v>725</v>
      </c>
    </row>
    <row r="734" spans="50:50">
      <c r="AX734">
        <v>726</v>
      </c>
    </row>
    <row r="735" spans="50:50">
      <c r="AX735" s="20">
        <v>727</v>
      </c>
    </row>
    <row r="736" spans="50:50">
      <c r="AX736">
        <v>728</v>
      </c>
    </row>
    <row r="737" spans="50:50">
      <c r="AX737" s="20">
        <v>729</v>
      </c>
    </row>
    <row r="738" spans="50:50">
      <c r="AX738">
        <v>730</v>
      </c>
    </row>
    <row r="739" spans="50:50">
      <c r="AX739" s="20">
        <v>731</v>
      </c>
    </row>
    <row r="740" spans="50:50">
      <c r="AX740">
        <v>732</v>
      </c>
    </row>
    <row r="741" spans="50:50">
      <c r="AX741" s="20">
        <v>733</v>
      </c>
    </row>
    <row r="742" spans="50:50">
      <c r="AX742">
        <v>734</v>
      </c>
    </row>
    <row r="743" spans="50:50">
      <c r="AX743" s="20">
        <v>735</v>
      </c>
    </row>
    <row r="744" spans="50:50">
      <c r="AX744">
        <v>736</v>
      </c>
    </row>
    <row r="745" spans="50:50">
      <c r="AX745" s="20">
        <v>737</v>
      </c>
    </row>
    <row r="746" spans="50:50">
      <c r="AX746">
        <v>738</v>
      </c>
    </row>
    <row r="747" spans="50:50">
      <c r="AX747" s="20">
        <v>739</v>
      </c>
    </row>
    <row r="748" spans="50:50">
      <c r="AX748">
        <v>740</v>
      </c>
    </row>
    <row r="749" spans="50:50">
      <c r="AX749" s="20">
        <v>741</v>
      </c>
    </row>
    <row r="750" spans="50:50">
      <c r="AX750">
        <v>742</v>
      </c>
    </row>
    <row r="751" spans="50:50">
      <c r="AX751" s="20">
        <v>743</v>
      </c>
    </row>
    <row r="752" spans="50:50">
      <c r="AX752">
        <v>744</v>
      </c>
    </row>
    <row r="753" spans="50:50">
      <c r="AX753" s="20">
        <v>745</v>
      </c>
    </row>
    <row r="754" spans="50:50">
      <c r="AX754">
        <v>746</v>
      </c>
    </row>
    <row r="755" spans="50:50">
      <c r="AX755" s="20">
        <v>747</v>
      </c>
    </row>
    <row r="756" spans="50:50">
      <c r="AX756">
        <v>748</v>
      </c>
    </row>
    <row r="757" spans="50:50">
      <c r="AX757" s="20">
        <v>749</v>
      </c>
    </row>
    <row r="758" spans="50:50">
      <c r="AX758">
        <v>750</v>
      </c>
    </row>
    <row r="759" spans="50:50">
      <c r="AX759" s="20">
        <v>751</v>
      </c>
    </row>
    <row r="760" spans="50:50">
      <c r="AX760">
        <v>752</v>
      </c>
    </row>
    <row r="761" spans="50:50">
      <c r="AX761" s="20">
        <v>753</v>
      </c>
    </row>
    <row r="762" spans="50:50">
      <c r="AX762">
        <v>754</v>
      </c>
    </row>
    <row r="763" spans="50:50">
      <c r="AX763" s="20">
        <v>755</v>
      </c>
    </row>
    <row r="764" spans="50:50">
      <c r="AX764">
        <v>756</v>
      </c>
    </row>
    <row r="765" spans="50:50">
      <c r="AX765" s="20">
        <v>757</v>
      </c>
    </row>
    <row r="766" spans="50:50">
      <c r="AX766">
        <v>758</v>
      </c>
    </row>
    <row r="767" spans="50:50">
      <c r="AX767" s="20">
        <v>759</v>
      </c>
    </row>
    <row r="768" spans="50:50">
      <c r="AX768">
        <v>760</v>
      </c>
    </row>
    <row r="769" spans="50:50">
      <c r="AX769" s="20">
        <v>761</v>
      </c>
    </row>
    <row r="770" spans="50:50">
      <c r="AX770">
        <v>762</v>
      </c>
    </row>
    <row r="771" spans="50:50">
      <c r="AX771" s="20">
        <v>763</v>
      </c>
    </row>
    <row r="772" spans="50:50">
      <c r="AX772">
        <v>764</v>
      </c>
    </row>
    <row r="773" spans="50:50">
      <c r="AX773" s="20">
        <v>765</v>
      </c>
    </row>
    <row r="774" spans="50:50">
      <c r="AX774">
        <v>766</v>
      </c>
    </row>
    <row r="775" spans="50:50">
      <c r="AX775" s="20">
        <v>767</v>
      </c>
    </row>
    <row r="776" spans="50:50">
      <c r="AX776">
        <v>768</v>
      </c>
    </row>
    <row r="777" spans="50:50">
      <c r="AX777" s="20">
        <v>769</v>
      </c>
    </row>
    <row r="778" spans="50:50">
      <c r="AX778">
        <v>770</v>
      </c>
    </row>
    <row r="779" spans="50:50">
      <c r="AX779" s="20">
        <v>771</v>
      </c>
    </row>
    <row r="780" spans="50:50">
      <c r="AX780">
        <v>772</v>
      </c>
    </row>
    <row r="781" spans="50:50">
      <c r="AX781" s="20">
        <v>773</v>
      </c>
    </row>
    <row r="782" spans="50:50">
      <c r="AX782">
        <v>774</v>
      </c>
    </row>
    <row r="783" spans="50:50">
      <c r="AX783" s="20">
        <v>775</v>
      </c>
    </row>
    <row r="784" spans="50:50">
      <c r="AX784">
        <v>776</v>
      </c>
    </row>
    <row r="785" spans="50:50">
      <c r="AX785" s="20">
        <v>777</v>
      </c>
    </row>
    <row r="786" spans="50:50">
      <c r="AX786">
        <v>778</v>
      </c>
    </row>
    <row r="787" spans="50:50">
      <c r="AX787" s="20">
        <v>779</v>
      </c>
    </row>
    <row r="788" spans="50:50">
      <c r="AX788">
        <v>780</v>
      </c>
    </row>
    <row r="789" spans="50:50">
      <c r="AX789" s="20">
        <v>781</v>
      </c>
    </row>
    <row r="790" spans="50:50">
      <c r="AX790">
        <v>782</v>
      </c>
    </row>
    <row r="791" spans="50:50">
      <c r="AX791" s="20">
        <v>783</v>
      </c>
    </row>
    <row r="792" spans="50:50">
      <c r="AX792">
        <v>784</v>
      </c>
    </row>
    <row r="793" spans="50:50">
      <c r="AX793" s="20">
        <v>785</v>
      </c>
    </row>
    <row r="794" spans="50:50">
      <c r="AX794">
        <v>786</v>
      </c>
    </row>
    <row r="795" spans="50:50">
      <c r="AX795" s="20">
        <v>787</v>
      </c>
    </row>
    <row r="796" spans="50:50">
      <c r="AX796">
        <v>788</v>
      </c>
    </row>
    <row r="797" spans="50:50">
      <c r="AX797" s="20">
        <v>789</v>
      </c>
    </row>
    <row r="798" spans="50:50">
      <c r="AX798">
        <v>790</v>
      </c>
    </row>
    <row r="799" spans="50:50">
      <c r="AX799" s="20">
        <v>791</v>
      </c>
    </row>
    <row r="800" spans="50:50">
      <c r="AX800">
        <v>792</v>
      </c>
    </row>
    <row r="801" spans="50:50">
      <c r="AX801" s="20">
        <v>793</v>
      </c>
    </row>
    <row r="802" spans="50:50">
      <c r="AX802">
        <v>794</v>
      </c>
    </row>
    <row r="803" spans="50:50">
      <c r="AX803" s="20">
        <v>795</v>
      </c>
    </row>
    <row r="804" spans="50:50">
      <c r="AX804">
        <v>796</v>
      </c>
    </row>
    <row r="805" spans="50:50">
      <c r="AX805" s="20">
        <v>797</v>
      </c>
    </row>
    <row r="806" spans="50:50">
      <c r="AX806">
        <v>798</v>
      </c>
    </row>
    <row r="807" spans="50:50">
      <c r="AX807" s="20">
        <v>799</v>
      </c>
    </row>
    <row r="808" spans="50:50">
      <c r="AX808">
        <v>800</v>
      </c>
    </row>
    <row r="809" spans="50:50">
      <c r="AX809" s="20">
        <v>801</v>
      </c>
    </row>
    <row r="810" spans="50:50">
      <c r="AX810">
        <v>802</v>
      </c>
    </row>
    <row r="811" spans="50:50">
      <c r="AX811" s="20">
        <v>803</v>
      </c>
    </row>
    <row r="812" spans="50:50">
      <c r="AX812">
        <v>804</v>
      </c>
    </row>
    <row r="813" spans="50:50">
      <c r="AX813" s="20">
        <v>805</v>
      </c>
    </row>
    <row r="814" spans="50:50">
      <c r="AX814">
        <v>806</v>
      </c>
    </row>
    <row r="815" spans="50:50">
      <c r="AX815" s="20">
        <v>807</v>
      </c>
    </row>
    <row r="816" spans="50:50">
      <c r="AX816">
        <v>808</v>
      </c>
    </row>
    <row r="817" spans="50:50">
      <c r="AX817" s="20">
        <v>809</v>
      </c>
    </row>
    <row r="818" spans="50:50">
      <c r="AX818">
        <v>810</v>
      </c>
    </row>
    <row r="819" spans="50:50">
      <c r="AX819" s="20">
        <v>811</v>
      </c>
    </row>
    <row r="820" spans="50:50">
      <c r="AX820">
        <v>812</v>
      </c>
    </row>
    <row r="821" spans="50:50">
      <c r="AX821" s="20">
        <v>813</v>
      </c>
    </row>
    <row r="822" spans="50:50">
      <c r="AX822">
        <v>814</v>
      </c>
    </row>
    <row r="823" spans="50:50">
      <c r="AX823" s="20">
        <v>815</v>
      </c>
    </row>
    <row r="824" spans="50:50">
      <c r="AX824">
        <v>816</v>
      </c>
    </row>
    <row r="825" spans="50:50">
      <c r="AX825" s="20">
        <v>817</v>
      </c>
    </row>
    <row r="826" spans="50:50">
      <c r="AX826">
        <v>818</v>
      </c>
    </row>
    <row r="827" spans="50:50">
      <c r="AX827" s="20">
        <v>819</v>
      </c>
    </row>
    <row r="828" spans="50:50">
      <c r="AX828">
        <v>820</v>
      </c>
    </row>
    <row r="829" spans="50:50">
      <c r="AX829" s="20">
        <v>821</v>
      </c>
    </row>
    <row r="830" spans="50:50">
      <c r="AX830">
        <v>822</v>
      </c>
    </row>
    <row r="831" spans="50:50">
      <c r="AX831" s="20">
        <v>823</v>
      </c>
    </row>
    <row r="832" spans="50:50">
      <c r="AX832">
        <v>824</v>
      </c>
    </row>
    <row r="833" spans="50:50">
      <c r="AX833" s="20">
        <v>825</v>
      </c>
    </row>
    <row r="834" spans="50:50">
      <c r="AX834">
        <v>826</v>
      </c>
    </row>
    <row r="835" spans="50:50">
      <c r="AX835" s="20">
        <v>827</v>
      </c>
    </row>
    <row r="836" spans="50:50">
      <c r="AX836">
        <v>828</v>
      </c>
    </row>
    <row r="837" spans="50:50">
      <c r="AX837" s="20">
        <v>829</v>
      </c>
    </row>
    <row r="838" spans="50:50">
      <c r="AX838">
        <v>830</v>
      </c>
    </row>
    <row r="839" spans="50:50">
      <c r="AX839" s="20">
        <v>831</v>
      </c>
    </row>
    <row r="840" spans="50:50">
      <c r="AX840">
        <v>832</v>
      </c>
    </row>
    <row r="841" spans="50:50">
      <c r="AX841" s="20">
        <v>833</v>
      </c>
    </row>
    <row r="842" spans="50:50">
      <c r="AX842">
        <v>834</v>
      </c>
    </row>
    <row r="843" spans="50:50">
      <c r="AX843" s="20">
        <v>835</v>
      </c>
    </row>
    <row r="844" spans="50:50">
      <c r="AX844">
        <v>836</v>
      </c>
    </row>
    <row r="845" spans="50:50">
      <c r="AX845" s="20">
        <v>837</v>
      </c>
    </row>
    <row r="846" spans="50:50">
      <c r="AX846">
        <v>838</v>
      </c>
    </row>
    <row r="847" spans="50:50">
      <c r="AX847" s="20">
        <v>839</v>
      </c>
    </row>
    <row r="848" spans="50:50">
      <c r="AX848">
        <v>840</v>
      </c>
    </row>
    <row r="849" spans="50:50">
      <c r="AX849" s="20">
        <v>841</v>
      </c>
    </row>
    <row r="850" spans="50:50">
      <c r="AX850">
        <v>842</v>
      </c>
    </row>
    <row r="851" spans="50:50">
      <c r="AX851" s="20">
        <v>843</v>
      </c>
    </row>
    <row r="852" spans="50:50">
      <c r="AX852">
        <v>844</v>
      </c>
    </row>
    <row r="853" spans="50:50">
      <c r="AX853" s="20">
        <v>845</v>
      </c>
    </row>
    <row r="854" spans="50:50">
      <c r="AX854">
        <v>846</v>
      </c>
    </row>
    <row r="855" spans="50:50">
      <c r="AX855" s="20">
        <v>847</v>
      </c>
    </row>
    <row r="856" spans="50:50">
      <c r="AX856">
        <v>848</v>
      </c>
    </row>
    <row r="857" spans="50:50">
      <c r="AX857" s="20">
        <v>849</v>
      </c>
    </row>
    <row r="858" spans="50:50">
      <c r="AX858">
        <v>850</v>
      </c>
    </row>
    <row r="859" spans="50:50">
      <c r="AX859" s="20">
        <v>851</v>
      </c>
    </row>
    <row r="860" spans="50:50">
      <c r="AX860">
        <v>852</v>
      </c>
    </row>
    <row r="861" spans="50:50">
      <c r="AX861" s="20">
        <v>853</v>
      </c>
    </row>
    <row r="862" spans="50:50">
      <c r="AX862">
        <v>854</v>
      </c>
    </row>
    <row r="863" spans="50:50">
      <c r="AX863" s="20">
        <v>855</v>
      </c>
    </row>
    <row r="864" spans="50:50">
      <c r="AX864">
        <v>856</v>
      </c>
    </row>
    <row r="865" spans="50:50">
      <c r="AX865" s="20">
        <v>857</v>
      </c>
    </row>
    <row r="866" spans="50:50">
      <c r="AX866">
        <v>858</v>
      </c>
    </row>
    <row r="867" spans="50:50">
      <c r="AX867" s="20">
        <v>859</v>
      </c>
    </row>
    <row r="868" spans="50:50">
      <c r="AX868">
        <v>860</v>
      </c>
    </row>
    <row r="869" spans="50:50">
      <c r="AX869" s="20">
        <v>861</v>
      </c>
    </row>
    <row r="870" spans="50:50">
      <c r="AX870">
        <v>862</v>
      </c>
    </row>
    <row r="871" spans="50:50">
      <c r="AX871" s="20">
        <v>863</v>
      </c>
    </row>
    <row r="872" spans="50:50">
      <c r="AX872">
        <v>864</v>
      </c>
    </row>
    <row r="873" spans="50:50">
      <c r="AX873" s="20">
        <v>865</v>
      </c>
    </row>
    <row r="874" spans="50:50">
      <c r="AX874">
        <v>866</v>
      </c>
    </row>
    <row r="875" spans="50:50">
      <c r="AX875" s="20">
        <v>867</v>
      </c>
    </row>
    <row r="876" spans="50:50">
      <c r="AX876">
        <v>868</v>
      </c>
    </row>
    <row r="877" spans="50:50">
      <c r="AX877" s="20">
        <v>869</v>
      </c>
    </row>
    <row r="878" spans="50:50">
      <c r="AX878">
        <v>870</v>
      </c>
    </row>
    <row r="879" spans="50:50">
      <c r="AX879" s="20">
        <v>871</v>
      </c>
    </row>
    <row r="880" spans="50:50">
      <c r="AX880">
        <v>872</v>
      </c>
    </row>
    <row r="881" spans="50:50">
      <c r="AX881" s="20">
        <v>873</v>
      </c>
    </row>
    <row r="882" spans="50:50">
      <c r="AX882">
        <v>874</v>
      </c>
    </row>
    <row r="883" spans="50:50">
      <c r="AX883" s="20">
        <v>875</v>
      </c>
    </row>
    <row r="884" spans="50:50">
      <c r="AX884">
        <v>876</v>
      </c>
    </row>
    <row r="885" spans="50:50">
      <c r="AX885" s="20">
        <v>877</v>
      </c>
    </row>
    <row r="886" spans="50:50">
      <c r="AX886">
        <v>878</v>
      </c>
    </row>
    <row r="887" spans="50:50">
      <c r="AX887" s="20">
        <v>879</v>
      </c>
    </row>
    <row r="888" spans="50:50">
      <c r="AX888">
        <v>880</v>
      </c>
    </row>
    <row r="889" spans="50:50">
      <c r="AX889" s="20">
        <v>881</v>
      </c>
    </row>
    <row r="890" spans="50:50">
      <c r="AX890">
        <v>882</v>
      </c>
    </row>
    <row r="891" spans="50:50">
      <c r="AX891" s="20">
        <v>883</v>
      </c>
    </row>
    <row r="892" spans="50:50">
      <c r="AX892">
        <v>884</v>
      </c>
    </row>
    <row r="893" spans="50:50">
      <c r="AX893" s="20">
        <v>885</v>
      </c>
    </row>
    <row r="894" spans="50:50">
      <c r="AX894">
        <v>886</v>
      </c>
    </row>
    <row r="895" spans="50:50">
      <c r="AX895" s="20">
        <v>887</v>
      </c>
    </row>
    <row r="896" spans="50:50">
      <c r="AX896">
        <v>888</v>
      </c>
    </row>
    <row r="897" spans="50:50">
      <c r="AX897" s="20">
        <v>889</v>
      </c>
    </row>
    <row r="898" spans="50:50">
      <c r="AX898">
        <v>890</v>
      </c>
    </row>
    <row r="899" spans="50:50">
      <c r="AX899" s="20">
        <v>891</v>
      </c>
    </row>
    <row r="900" spans="50:50">
      <c r="AX900">
        <v>892</v>
      </c>
    </row>
    <row r="901" spans="50:50">
      <c r="AX901" s="20">
        <v>893</v>
      </c>
    </row>
    <row r="902" spans="50:50">
      <c r="AX902">
        <v>894</v>
      </c>
    </row>
    <row r="903" spans="50:50">
      <c r="AX903" s="20">
        <v>895</v>
      </c>
    </row>
    <row r="904" spans="50:50">
      <c r="AX904">
        <v>896</v>
      </c>
    </row>
    <row r="905" spans="50:50">
      <c r="AX905" s="20">
        <v>897</v>
      </c>
    </row>
    <row r="906" spans="50:50">
      <c r="AX906">
        <v>898</v>
      </c>
    </row>
    <row r="907" spans="50:50">
      <c r="AX907" s="20">
        <v>899</v>
      </c>
    </row>
    <row r="908" spans="50:50">
      <c r="AX908">
        <v>900</v>
      </c>
    </row>
    <row r="909" spans="50:50">
      <c r="AX909" s="20">
        <v>901</v>
      </c>
    </row>
    <row r="910" spans="50:50">
      <c r="AX910">
        <v>902</v>
      </c>
    </row>
    <row r="911" spans="50:50">
      <c r="AX911" s="20">
        <v>903</v>
      </c>
    </row>
    <row r="912" spans="50:50">
      <c r="AX912">
        <v>904</v>
      </c>
    </row>
    <row r="913" spans="50:50">
      <c r="AX913" s="20">
        <v>905</v>
      </c>
    </row>
    <row r="914" spans="50:50">
      <c r="AX914">
        <v>906</v>
      </c>
    </row>
    <row r="915" spans="50:50">
      <c r="AX915" s="20">
        <v>907</v>
      </c>
    </row>
    <row r="916" spans="50:50">
      <c r="AX916">
        <v>908</v>
      </c>
    </row>
    <row r="917" spans="50:50">
      <c r="AX917" s="20">
        <v>909</v>
      </c>
    </row>
    <row r="918" spans="50:50">
      <c r="AX918">
        <v>910</v>
      </c>
    </row>
    <row r="919" spans="50:50">
      <c r="AX919" s="20">
        <v>911</v>
      </c>
    </row>
    <row r="920" spans="50:50">
      <c r="AX920">
        <v>912</v>
      </c>
    </row>
    <row r="921" spans="50:50">
      <c r="AX921" s="20">
        <v>913</v>
      </c>
    </row>
    <row r="922" spans="50:50">
      <c r="AX922">
        <v>914</v>
      </c>
    </row>
    <row r="923" spans="50:50">
      <c r="AX923" s="20">
        <v>915</v>
      </c>
    </row>
    <row r="924" spans="50:50">
      <c r="AX924">
        <v>916</v>
      </c>
    </row>
    <row r="925" spans="50:50">
      <c r="AX925" s="20">
        <v>917</v>
      </c>
    </row>
    <row r="926" spans="50:50">
      <c r="AX926">
        <v>918</v>
      </c>
    </row>
    <row r="927" spans="50:50">
      <c r="AX927" s="20">
        <v>919</v>
      </c>
    </row>
    <row r="928" spans="50:50">
      <c r="AX928">
        <v>920</v>
      </c>
    </row>
    <row r="929" spans="50:50">
      <c r="AX929" s="20">
        <v>921</v>
      </c>
    </row>
    <row r="930" spans="50:50">
      <c r="AX930">
        <v>922</v>
      </c>
    </row>
    <row r="931" spans="50:50">
      <c r="AX931" s="20">
        <v>923</v>
      </c>
    </row>
    <row r="932" spans="50:50">
      <c r="AX932">
        <v>924</v>
      </c>
    </row>
    <row r="933" spans="50:50">
      <c r="AX933" s="20">
        <v>925</v>
      </c>
    </row>
    <row r="934" spans="50:50">
      <c r="AX934">
        <v>926</v>
      </c>
    </row>
    <row r="935" spans="50:50">
      <c r="AX935" s="20">
        <v>927</v>
      </c>
    </row>
    <row r="936" spans="50:50">
      <c r="AX936">
        <v>928</v>
      </c>
    </row>
    <row r="937" spans="50:50">
      <c r="AX937" s="20">
        <v>929</v>
      </c>
    </row>
    <row r="938" spans="50:50">
      <c r="AX938">
        <v>930</v>
      </c>
    </row>
    <row r="939" spans="50:50">
      <c r="AX939" s="20">
        <v>931</v>
      </c>
    </row>
    <row r="940" spans="50:50">
      <c r="AX940">
        <v>932</v>
      </c>
    </row>
    <row r="941" spans="50:50">
      <c r="AX941" s="20">
        <v>933</v>
      </c>
    </row>
    <row r="942" spans="50:50">
      <c r="AX942">
        <v>934</v>
      </c>
    </row>
    <row r="943" spans="50:50">
      <c r="AX943" s="20">
        <v>935</v>
      </c>
    </row>
    <row r="944" spans="50:50">
      <c r="AX944">
        <v>936</v>
      </c>
    </row>
    <row r="945" spans="50:50">
      <c r="AX945" s="20">
        <v>937</v>
      </c>
    </row>
    <row r="946" spans="50:50">
      <c r="AX946">
        <v>938</v>
      </c>
    </row>
    <row r="947" spans="50:50">
      <c r="AX947" s="20">
        <v>939</v>
      </c>
    </row>
    <row r="948" spans="50:50">
      <c r="AX948">
        <v>940</v>
      </c>
    </row>
    <row r="949" spans="50:50">
      <c r="AX949" s="20">
        <v>941</v>
      </c>
    </row>
    <row r="950" spans="50:50">
      <c r="AX950">
        <v>942</v>
      </c>
    </row>
    <row r="951" spans="50:50">
      <c r="AX951" s="20">
        <v>943</v>
      </c>
    </row>
    <row r="952" spans="50:50">
      <c r="AX952">
        <v>944</v>
      </c>
    </row>
    <row r="953" spans="50:50">
      <c r="AX953" s="20">
        <v>945</v>
      </c>
    </row>
    <row r="954" spans="50:50">
      <c r="AX954">
        <v>946</v>
      </c>
    </row>
    <row r="955" spans="50:50">
      <c r="AX955" s="20">
        <v>947</v>
      </c>
    </row>
    <row r="956" spans="50:50">
      <c r="AX956">
        <v>948</v>
      </c>
    </row>
    <row r="957" spans="50:50">
      <c r="AX957" s="20">
        <v>949</v>
      </c>
    </row>
    <row r="958" spans="50:50">
      <c r="AX958">
        <v>950</v>
      </c>
    </row>
    <row r="959" spans="50:50">
      <c r="AX959" s="20">
        <v>951</v>
      </c>
    </row>
    <row r="960" spans="50:50">
      <c r="AX960">
        <v>952</v>
      </c>
    </row>
    <row r="961" spans="50:50">
      <c r="AX961" s="20">
        <v>953</v>
      </c>
    </row>
    <row r="962" spans="50:50">
      <c r="AX962">
        <v>954</v>
      </c>
    </row>
    <row r="963" spans="50:50">
      <c r="AX963" s="20">
        <v>955</v>
      </c>
    </row>
    <row r="964" spans="50:50">
      <c r="AX964">
        <v>956</v>
      </c>
    </row>
    <row r="965" spans="50:50">
      <c r="AX965" s="20">
        <v>957</v>
      </c>
    </row>
    <row r="966" spans="50:50">
      <c r="AX966">
        <v>958</v>
      </c>
    </row>
    <row r="967" spans="50:50">
      <c r="AX967" s="20">
        <v>959</v>
      </c>
    </row>
    <row r="968" spans="50:50">
      <c r="AX968">
        <v>960</v>
      </c>
    </row>
    <row r="969" spans="50:50">
      <c r="AX969" s="20">
        <v>961</v>
      </c>
    </row>
    <row r="970" spans="50:50">
      <c r="AX970">
        <v>962</v>
      </c>
    </row>
    <row r="971" spans="50:50">
      <c r="AX971" s="20">
        <v>963</v>
      </c>
    </row>
    <row r="972" spans="50:50">
      <c r="AX972">
        <v>964</v>
      </c>
    </row>
    <row r="973" spans="50:50">
      <c r="AX973" s="20">
        <v>965</v>
      </c>
    </row>
    <row r="974" spans="50:50">
      <c r="AX974">
        <v>966</v>
      </c>
    </row>
    <row r="975" spans="50:50">
      <c r="AX975" s="20">
        <v>967</v>
      </c>
    </row>
    <row r="976" spans="50:50">
      <c r="AX976">
        <v>968</v>
      </c>
    </row>
    <row r="977" spans="50:50">
      <c r="AX977" s="20">
        <v>969</v>
      </c>
    </row>
    <row r="978" spans="50:50">
      <c r="AX978">
        <v>970</v>
      </c>
    </row>
    <row r="979" spans="50:50">
      <c r="AX979" s="20">
        <v>971</v>
      </c>
    </row>
    <row r="980" spans="50:50">
      <c r="AX980">
        <v>972</v>
      </c>
    </row>
    <row r="981" spans="50:50">
      <c r="AX981" s="20">
        <v>973</v>
      </c>
    </row>
    <row r="982" spans="50:50">
      <c r="AX982">
        <v>974</v>
      </c>
    </row>
    <row r="983" spans="50:50">
      <c r="AX983" s="20">
        <v>975</v>
      </c>
    </row>
    <row r="984" spans="50:50">
      <c r="AX984">
        <v>976</v>
      </c>
    </row>
    <row r="985" spans="50:50">
      <c r="AX985" s="20">
        <v>977</v>
      </c>
    </row>
    <row r="986" spans="50:50">
      <c r="AX986">
        <v>978</v>
      </c>
    </row>
    <row r="987" spans="50:50">
      <c r="AX987" s="20">
        <v>979</v>
      </c>
    </row>
    <row r="988" spans="50:50">
      <c r="AX988">
        <v>980</v>
      </c>
    </row>
    <row r="989" spans="50:50">
      <c r="AX989" s="20">
        <v>981</v>
      </c>
    </row>
    <row r="990" spans="50:50">
      <c r="AX990">
        <v>982</v>
      </c>
    </row>
    <row r="991" spans="50:50">
      <c r="AX991" s="20">
        <v>983</v>
      </c>
    </row>
    <row r="992" spans="50:50">
      <c r="AX992">
        <v>984</v>
      </c>
    </row>
    <row r="993" spans="50:50">
      <c r="AX993" s="20">
        <v>985</v>
      </c>
    </row>
    <row r="994" spans="50:50">
      <c r="AX994">
        <v>986</v>
      </c>
    </row>
    <row r="995" spans="50:50">
      <c r="AX995" s="20">
        <v>987</v>
      </c>
    </row>
    <row r="996" spans="50:50">
      <c r="AX996">
        <v>988</v>
      </c>
    </row>
    <row r="997" spans="50:50">
      <c r="AX997" s="20">
        <v>989</v>
      </c>
    </row>
    <row r="998" spans="50:50">
      <c r="AX998">
        <v>990</v>
      </c>
    </row>
    <row r="999" spans="50:50">
      <c r="AX999" s="20">
        <v>991</v>
      </c>
    </row>
    <row r="1000" spans="50:50">
      <c r="AX1000">
        <v>992</v>
      </c>
    </row>
    <row r="1001" spans="50:50">
      <c r="AX1001" s="20">
        <v>993</v>
      </c>
    </row>
    <row r="1002" spans="50:50">
      <c r="AX1002">
        <v>994</v>
      </c>
    </row>
    <row r="1003" spans="50:50">
      <c r="AX1003" s="20">
        <v>995</v>
      </c>
    </row>
    <row r="1004" spans="50:50">
      <c r="AX1004">
        <v>996</v>
      </c>
    </row>
    <row r="1005" spans="50:50">
      <c r="AX1005" s="20">
        <v>997</v>
      </c>
    </row>
    <row r="1006" spans="50:50">
      <c r="AX1006">
        <v>998</v>
      </c>
    </row>
    <row r="1007" spans="50:50">
      <c r="AX1007" s="20">
        <v>999</v>
      </c>
    </row>
    <row r="1008" spans="50:50">
      <c r="AX1008">
        <v>1000</v>
      </c>
    </row>
    <row r="1009" spans="50:50">
      <c r="AX1009" s="20">
        <v>1001</v>
      </c>
    </row>
    <row r="1010" spans="50:50">
      <c r="AX1010">
        <v>1002</v>
      </c>
    </row>
    <row r="1011" spans="50:50">
      <c r="AX1011" s="20">
        <v>1003</v>
      </c>
    </row>
    <row r="1012" spans="50:50">
      <c r="AX1012">
        <v>1004</v>
      </c>
    </row>
    <row r="1013" spans="50:50">
      <c r="AX1013" s="20">
        <v>1005</v>
      </c>
    </row>
    <row r="1014" spans="50:50">
      <c r="AX1014">
        <v>1006</v>
      </c>
    </row>
    <row r="1015" spans="50:50">
      <c r="AX1015" s="20">
        <v>1007</v>
      </c>
    </row>
    <row r="1016" spans="50:50">
      <c r="AX1016">
        <v>1008</v>
      </c>
    </row>
    <row r="1017" spans="50:50">
      <c r="AX1017" s="20">
        <v>1009</v>
      </c>
    </row>
    <row r="1018" spans="50:50">
      <c r="AX1018">
        <v>1010</v>
      </c>
    </row>
    <row r="1019" spans="50:50">
      <c r="AX1019" s="20">
        <v>1011</v>
      </c>
    </row>
    <row r="1020" spans="50:50">
      <c r="AX1020">
        <v>1012</v>
      </c>
    </row>
    <row r="1021" spans="50:50">
      <c r="AX1021" s="20">
        <v>1013</v>
      </c>
    </row>
    <row r="1022" spans="50:50">
      <c r="AX1022">
        <v>1014</v>
      </c>
    </row>
    <row r="1023" spans="50:50">
      <c r="AX1023" s="20">
        <v>1015</v>
      </c>
    </row>
    <row r="1024" spans="50:50">
      <c r="AX1024">
        <v>1016</v>
      </c>
    </row>
    <row r="1025" spans="50:50">
      <c r="AX1025" s="20">
        <v>1017</v>
      </c>
    </row>
    <row r="1026" spans="50:50">
      <c r="AX1026">
        <v>1018</v>
      </c>
    </row>
    <row r="1027" spans="50:50">
      <c r="AX1027" s="20">
        <v>1019</v>
      </c>
    </row>
    <row r="1028" spans="50:50">
      <c r="AX1028">
        <v>1020</v>
      </c>
    </row>
    <row r="1029" spans="50:50">
      <c r="AX1029" s="20">
        <v>1021</v>
      </c>
    </row>
    <row r="1030" spans="50:50">
      <c r="AX1030">
        <v>1022</v>
      </c>
    </row>
    <row r="1031" spans="50:50">
      <c r="AX1031" s="20">
        <v>1023</v>
      </c>
    </row>
    <row r="1032" spans="50:50">
      <c r="AX1032">
        <v>1024</v>
      </c>
    </row>
    <row r="1033" spans="50:50">
      <c r="AX1033" s="20">
        <v>1025</v>
      </c>
    </row>
    <row r="1034" spans="50:50">
      <c r="AX1034">
        <v>1026</v>
      </c>
    </row>
  </sheetData>
  <sheetProtection algorithmName="SHA-512" hashValue="iJMBhdcpVZI4SZqIQ1kCYwIKfTbq3vuTuAFiBncIEKgEjGo0kh/UWV27X8GZjK+EXHtBBETkHzbwTtWB/A+jBQ==" saltValue="BPVm17kifrQK9S+roivtKQ==" spinCount="100000" sheet="1" objects="1" scenarios="1"/>
  <sortState xmlns:xlrd2="http://schemas.microsoft.com/office/spreadsheetml/2017/richdata2" ref="AM9:AW1034">
    <sortCondition ref="AU9:AU1000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4BDE6-E5E7-458B-B9C7-ED2EF0A22A8E}">
  <sheetPr codeName="Arkusz8"/>
  <dimension ref="A1:X268"/>
  <sheetViews>
    <sheetView zoomScale="70" zoomScaleNormal="70" workbookViewId="0">
      <selection activeCell="A8" sqref="A8:C100"/>
    </sheetView>
  </sheetViews>
  <sheetFormatPr defaultColWidth="8.85546875" defaultRowHeight="15"/>
  <cols>
    <col min="1" max="1" width="17.28515625" style="1" bestFit="1" customWidth="1"/>
    <col min="2" max="2" width="18.28515625" style="1" bestFit="1" customWidth="1"/>
    <col min="3" max="3" width="13.42578125" style="21" bestFit="1" customWidth="1"/>
    <col min="4" max="4" width="15.85546875" style="21" bestFit="1" customWidth="1"/>
    <col min="5" max="5" width="10.85546875" style="21" bestFit="1" customWidth="1"/>
    <col min="6" max="6" width="19.28515625" style="21" bestFit="1" customWidth="1"/>
    <col min="7" max="7" width="10.42578125" style="21" bestFit="1" customWidth="1"/>
    <col min="8" max="8" width="18.140625" style="21" bestFit="1" customWidth="1"/>
    <col min="9" max="9" width="19.85546875" style="21" bestFit="1" customWidth="1"/>
    <col min="10" max="10" width="13.140625" customWidth="1"/>
    <col min="11" max="11" width="13.5703125" style="21" customWidth="1"/>
    <col min="12" max="12" width="14.42578125" bestFit="1" customWidth="1"/>
    <col min="13" max="13" width="19.140625" style="21" bestFit="1" customWidth="1"/>
    <col min="14" max="14" width="23.140625" style="21" bestFit="1" customWidth="1"/>
    <col min="15" max="15" width="10.85546875" style="21" bestFit="1" customWidth="1"/>
    <col min="16" max="16" width="21.85546875" style="21" customWidth="1"/>
    <col min="17" max="17" width="15.7109375" style="50" bestFit="1" customWidth="1"/>
    <col min="18" max="23" width="8.85546875" style="47"/>
    <col min="24" max="24" width="8.85546875" style="48"/>
  </cols>
  <sheetData>
    <row r="1" spans="1:24">
      <c r="A1" s="1" t="s">
        <v>54</v>
      </c>
      <c r="C1" s="21" t="s">
        <v>45</v>
      </c>
      <c r="F1" s="21" t="s">
        <v>72</v>
      </c>
      <c r="H1" s="51" t="s">
        <v>117</v>
      </c>
      <c r="I1" s="52"/>
      <c r="J1" s="53"/>
      <c r="K1" s="54"/>
    </row>
    <row r="2" spans="1:24" ht="18">
      <c r="A2" s="1">
        <f>'Kalkulator Depozytów'!F12</f>
        <v>0</v>
      </c>
      <c r="C2" s="21">
        <f>'Kalkulator Depozytów'!J13</f>
        <v>0</v>
      </c>
      <c r="I2" s="55" t="s">
        <v>118</v>
      </c>
      <c r="J2" s="56">
        <v>1</v>
      </c>
    </row>
    <row r="5" spans="1:24">
      <c r="P5" s="21" t="s">
        <v>74</v>
      </c>
      <c r="R5" s="78" t="s">
        <v>113</v>
      </c>
      <c r="S5" s="78"/>
      <c r="T5" s="78"/>
      <c r="U5" s="78"/>
      <c r="V5" s="78"/>
      <c r="W5" s="78"/>
    </row>
    <row r="6" spans="1:24">
      <c r="P6" s="21">
        <f>SUM(P8:P29)</f>
        <v>0</v>
      </c>
      <c r="Q6" s="50" t="e">
        <f ca="1">SUM(Q8:Q29)*'Kalkulator Depozytów'!F14</f>
        <v>#N/A</v>
      </c>
      <c r="X6" s="48" t="s">
        <v>112</v>
      </c>
    </row>
    <row r="7" spans="1:24">
      <c r="A7" s="1" t="str">
        <f>IF(Kalkulator!A7="","",Kalkulator!A7)</f>
        <v>Początek</v>
      </c>
      <c r="B7" s="1" t="str">
        <f>IF(Kalkulator!B7="","",Kalkulator!B7)</f>
        <v>Koniec</v>
      </c>
      <c r="C7" t="str">
        <f>IF(Kalkulator!C7="","",Kalkulator!C7)</f>
        <v>Nominał</v>
      </c>
      <c r="D7" t="str">
        <f>IF(Kalkulator!D7="","",Kalkulator!D7)</f>
        <v>Wolumen Kupna</v>
      </c>
      <c r="E7" t="str">
        <f>IF(Kalkulator!E7="","",Kalkulator!E7)</f>
        <v>ŚWKK</v>
      </c>
      <c r="F7" t="str">
        <f>IF(Kalkulator!F7="","",Kalkulator!F7)</f>
        <v>Wolumen Sprzedaży</v>
      </c>
      <c r="G7" t="str">
        <f>IF(Kalkulator!G7="","",Kalkulator!G7)</f>
        <v>ŚWWS</v>
      </c>
      <c r="H7" t="str">
        <f>IF(Kalkulator!H7="","",Kalkulator!H7)</f>
        <v>Kurs Rozliczeniowy</v>
      </c>
      <c r="I7" t="str">
        <f>IF(Kalkulator!I7="","",Kalkulator!I7)</f>
        <v>Współczynnik Ryzyka</v>
      </c>
      <c r="J7" t="str">
        <f>IF(Kalkulator!J7="","",Kalkulator!J7)</f>
        <v>Zmiana czasu</v>
      </c>
      <c r="K7" t="str">
        <f>IF(Kalkulator!K7="","",Kalkulator!K7)</f>
        <v>Dni</v>
      </c>
      <c r="L7" t="str">
        <f>IF(Kalkulator!L7="","",Kalkulator!L7)</f>
        <v>profil dostawy</v>
      </c>
      <c r="M7" t="str">
        <f>IF(Kalkulator!M7="","",Kalkulator!M7)</f>
        <v>Liczba dni roboczych</v>
      </c>
      <c r="N7" t="str">
        <f>IF(Kalkulator!N7="","",Kalkulator!N7)</f>
        <v>Liczba dnia świątecznych</v>
      </c>
      <c r="O7" t="str">
        <f>IF(Kalkulator!O7="","",Kalkulator!O7)</f>
        <v>PEAK</v>
      </c>
      <c r="P7" t="str">
        <f>IF(Kalkulator!P7="","",Kalkulator!P7)</f>
        <v>Depozyt uzupełniający</v>
      </c>
      <c r="Q7" t="str">
        <f>IF(Kalkulator!Q7="","",Kalkulator!Q7)</f>
        <v>Depozyt wstępny</v>
      </c>
      <c r="R7" s="47" t="s">
        <v>106</v>
      </c>
      <c r="T7" s="47" t="s">
        <v>107</v>
      </c>
      <c r="U7" s="47" t="s">
        <v>108</v>
      </c>
      <c r="V7" s="47" t="s">
        <v>109</v>
      </c>
      <c r="W7" s="47" t="s">
        <v>110</v>
      </c>
      <c r="X7" s="48" t="s">
        <v>111</v>
      </c>
    </row>
    <row r="8" spans="1:24">
      <c r="A8" s="1">
        <v>44830</v>
      </c>
      <c r="B8" s="1">
        <v>44830</v>
      </c>
      <c r="C8">
        <v>24</v>
      </c>
      <c r="D8">
        <f>IF(Kalkulator!D8="","",Kalkulator!D8)</f>
        <v>0</v>
      </c>
      <c r="E8">
        <f>IF(Kalkulator!E8="","",Kalkulator!E8)</f>
        <v>0</v>
      </c>
      <c r="F8">
        <f>IF(Kalkulator!F8="","",Kalkulator!F8)</f>
        <v>0</v>
      </c>
      <c r="G8">
        <f>IF(Kalkulator!G8="","",Kalkulator!G8)</f>
        <v>0</v>
      </c>
      <c r="H8">
        <f>IF(Kalkulator!H8="","",Kalkulator!H8)</f>
        <v>0</v>
      </c>
      <c r="I8" t="e">
        <f ca="1">IF(Kalkulator!I8="","",Kalkulator!I8)</f>
        <v>#N/A</v>
      </c>
      <c r="J8" t="str">
        <f>IF(Kalkulator!J8="","",Kalkulator!J8)</f>
        <v/>
      </c>
      <c r="K8">
        <f>IF(Kalkulator!K8="","",Kalkulator!K8)</f>
        <v>44830</v>
      </c>
      <c r="L8" t="str">
        <f>IF(Kalkulator!L8="","",Kalkulator!L8)</f>
        <v>BASE</v>
      </c>
      <c r="M8">
        <f>IF(Kalkulator!M8="","",Kalkulator!M8)</f>
        <v>1</v>
      </c>
      <c r="N8">
        <f>IF(Kalkulator!N8="","",Kalkulator!N8)</f>
        <v>0</v>
      </c>
      <c r="O8" t="e">
        <f ca="1">IF(Kalkulator!O8="","",Kalkulator!O8)</f>
        <v>#N/A</v>
      </c>
      <c r="P8">
        <f>IF(Kalkulator!P8="","",Kalkulator!P8)</f>
        <v>0</v>
      </c>
      <c r="Q8" t="e">
        <f ca="1">IF(Kalkulator!Q8="","",Kalkulator!Q8)</f>
        <v>#N/A</v>
      </c>
      <c r="R8" s="47">
        <v>1</v>
      </c>
      <c r="S8" s="47" t="str">
        <f>L8&amp;R8</f>
        <v>BASE1</v>
      </c>
      <c r="T8" s="47">
        <f>D8-F8</f>
        <v>0</v>
      </c>
      <c r="U8" s="47">
        <f>IF(L8="BASE",T8,VLOOKUP(R8,R:T,3,0)+T8)</f>
        <v>0</v>
      </c>
      <c r="V8" s="47">
        <f>_xlfn.IFNA(IF(OR(L8="PEAK5",L8="OFFPEAK"),U8,IF(AND(VLOOKUP("PEAK5"&amp;R8,S:U,3,0)&gt;0,VLOOKUP("OFFPEAK"&amp;R8,S:U,3,0)&gt;0),MIN(VLOOKUP("PEAK5"&amp;R8,S:U,3,0),VLOOKUP("OFFPEAK"&amp;R8,S:U,3,0)),IF(AND(VLOOKUP("PEAK5"&amp;R8,S:U,3,0)&lt;0,VLOOKUP("OFFPEAK"&amp;R8,S:U,3,0)&lt;0),MAX(VLOOKUP("PEAK5"&amp;R8,S:U,3,0),VLOOKUP("OFFPEAK"&amp;R8,S:U,3,0)),0))),0)</f>
        <v>0</v>
      </c>
      <c r="W8" s="47">
        <f>_xlfn.IFNA(V8-VLOOKUP("BASE"&amp;R8,S:V,4,0),0)</f>
        <v>0</v>
      </c>
      <c r="X8" s="48" t="e">
        <f ca="1">IF(L8="BASE",(ABS(T8)-ABS(V8))*I8*C8*H8*$J$2,(ABS(T8)-ABS(W8))*I8*C8*H8*$J$2)</f>
        <v>#N/A</v>
      </c>
    </row>
    <row r="9" spans="1:24">
      <c r="A9" s="1">
        <v>44831</v>
      </c>
      <c r="B9" s="1">
        <v>44831</v>
      </c>
      <c r="C9">
        <v>24</v>
      </c>
      <c r="D9">
        <f>IF(Kalkulator!D9="","",Kalkulator!D9)</f>
        <v>0</v>
      </c>
      <c r="E9">
        <f>IF(Kalkulator!E9="","",Kalkulator!E9)</f>
        <v>0</v>
      </c>
      <c r="F9">
        <f>IF(Kalkulator!F9="","",Kalkulator!F9)</f>
        <v>0</v>
      </c>
      <c r="G9">
        <f>IF(Kalkulator!G9="","",Kalkulator!G9)</f>
        <v>0</v>
      </c>
      <c r="H9">
        <f>IF(Kalkulator!H9="","",Kalkulator!H9)</f>
        <v>0</v>
      </c>
      <c r="I9" t="e">
        <f ca="1">IF(Kalkulator!I9="","",Kalkulator!I9)</f>
        <v>#N/A</v>
      </c>
      <c r="J9" t="str">
        <f>IF(Kalkulator!J9="","",Kalkulator!J9)</f>
        <v/>
      </c>
      <c r="K9">
        <f>IF(Kalkulator!K9="","",Kalkulator!K9)</f>
        <v>44831</v>
      </c>
      <c r="L9" t="str">
        <f>IF(Kalkulator!L9="","",Kalkulator!L9)</f>
        <v>BASE</v>
      </c>
      <c r="M9">
        <f>IF(Kalkulator!M9="","",Kalkulator!M9)</f>
        <v>1</v>
      </c>
      <c r="N9">
        <f>IF(Kalkulator!N9="","",Kalkulator!N9)</f>
        <v>0</v>
      </c>
      <c r="O9" t="e">
        <f ca="1">IF(Kalkulator!O9="","",Kalkulator!O9)</f>
        <v>#N/A</v>
      </c>
      <c r="P9">
        <f>IF(Kalkulator!P9="","",Kalkulator!P9)</f>
        <v>0</v>
      </c>
      <c r="Q9" t="e">
        <f ca="1">IF(Kalkulator!Q9="","",Kalkulator!Q9)</f>
        <v>#N/A</v>
      </c>
      <c r="R9" s="47">
        <f>IF(L9="","",IF(L8=L9,R8+1,VLOOKUP(A9,A:R,18,0)))</f>
        <v>2</v>
      </c>
      <c r="S9" s="47" t="str">
        <f t="shared" ref="S9:S72" si="0">L9&amp;R9</f>
        <v>BASE2</v>
      </c>
      <c r="T9" s="47">
        <f t="shared" ref="T9:T72" si="1">D9-F9</f>
        <v>0</v>
      </c>
      <c r="U9" s="47">
        <f t="shared" ref="U9:U72" si="2">IF(L9="BASE",T9,VLOOKUP(R9,R:T,3,0)+T9)</f>
        <v>0</v>
      </c>
      <c r="V9" s="47">
        <f t="shared" ref="V9:V72" si="3">_xlfn.IFNA(IF(OR(L9="PEAK5",L9="OFFPEAK"),U9,IF(AND(VLOOKUP("PEAK5"&amp;R9,S:U,3,0)&gt;0,VLOOKUP("OFFPEAK"&amp;R9,S:U,3,0)&gt;0),MIN(VLOOKUP("PEAK5"&amp;R9,S:U,3,0),VLOOKUP("OFFPEAK"&amp;R9,S:U,3,0)),IF(AND(VLOOKUP("PEAK5"&amp;R9,S:U,3,0)&lt;0,VLOOKUP("OFFPEAK"&amp;R9,S:U,3,0)&lt;0),MAX(VLOOKUP("PEAK5"&amp;R9,S:U,3,0),VLOOKUP("OFFPEAK"&amp;R9,S:U,3,0)),0))),0)</f>
        <v>0</v>
      </c>
      <c r="W9" s="47">
        <f t="shared" ref="W9:W72" si="4">_xlfn.IFNA(V9-VLOOKUP("BASE"&amp;R9,S:V,4,0),0)</f>
        <v>0</v>
      </c>
      <c r="X9" s="48" t="e">
        <f t="shared" ref="X9:X72" ca="1" si="5">IF(L9="BASE",(ABS(T9)-ABS(V9))*I9*C9*H9*$J$2,(ABS(T9)-ABS(W9))*I9*C9*H9*$J$2)</f>
        <v>#N/A</v>
      </c>
    </row>
    <row r="10" spans="1:24">
      <c r="A10" s="1">
        <v>44832</v>
      </c>
      <c r="B10" s="1">
        <v>44832</v>
      </c>
      <c r="C10">
        <v>24</v>
      </c>
      <c r="D10">
        <f>IF(Kalkulator!D10="","",Kalkulator!D10)</f>
        <v>0</v>
      </c>
      <c r="E10">
        <f>IF(Kalkulator!E10="","",Kalkulator!E10)</f>
        <v>0</v>
      </c>
      <c r="F10">
        <f>IF(Kalkulator!F10="","",Kalkulator!F10)</f>
        <v>0</v>
      </c>
      <c r="G10">
        <f>IF(Kalkulator!G10="","",Kalkulator!G10)</f>
        <v>0</v>
      </c>
      <c r="H10">
        <f>IF(Kalkulator!H10="","",Kalkulator!H10)</f>
        <v>0</v>
      </c>
      <c r="I10" t="e">
        <f ca="1">IF(Kalkulator!I10="","",Kalkulator!I10)</f>
        <v>#N/A</v>
      </c>
      <c r="J10" t="str">
        <f>IF(Kalkulator!J10="","",Kalkulator!J10)</f>
        <v/>
      </c>
      <c r="K10">
        <f>IF(Kalkulator!K10="","",Kalkulator!K10)</f>
        <v>44832</v>
      </c>
      <c r="L10" t="str">
        <f>IF(Kalkulator!L10="","",Kalkulator!L10)</f>
        <v>BASE</v>
      </c>
      <c r="M10">
        <f>IF(Kalkulator!M10="","",Kalkulator!M10)</f>
        <v>1</v>
      </c>
      <c r="N10">
        <f>IF(Kalkulator!N10="","",Kalkulator!N10)</f>
        <v>0</v>
      </c>
      <c r="O10" t="e">
        <f ca="1">IF(Kalkulator!O10="","",Kalkulator!O10)</f>
        <v>#N/A</v>
      </c>
      <c r="P10">
        <f>IF(Kalkulator!P10="","",Kalkulator!P10)</f>
        <v>0</v>
      </c>
      <c r="Q10" t="e">
        <f ca="1">IF(Kalkulator!Q10="","",Kalkulator!Q10)</f>
        <v>#N/A</v>
      </c>
      <c r="R10" s="47">
        <f t="shared" ref="R10:R73" si="6">IF(L10="","",IF(L9=L10,R9+1,VLOOKUP(A10,A:R,18,0)))</f>
        <v>3</v>
      </c>
      <c r="S10" s="47" t="str">
        <f t="shared" si="0"/>
        <v>BASE3</v>
      </c>
      <c r="T10" s="47">
        <f t="shared" si="1"/>
        <v>0</v>
      </c>
      <c r="U10" s="47">
        <f t="shared" si="2"/>
        <v>0</v>
      </c>
      <c r="V10" s="47">
        <f t="shared" si="3"/>
        <v>0</v>
      </c>
      <c r="W10" s="47">
        <f t="shared" si="4"/>
        <v>0</v>
      </c>
      <c r="X10" s="48" t="e">
        <f t="shared" ca="1" si="5"/>
        <v>#N/A</v>
      </c>
    </row>
    <row r="11" spans="1:24">
      <c r="A11" s="1">
        <v>44833</v>
      </c>
      <c r="B11" s="1">
        <v>44833</v>
      </c>
      <c r="C11">
        <v>24</v>
      </c>
      <c r="D11">
        <f>IF(Kalkulator!D11="","",Kalkulator!D11)</f>
        <v>0</v>
      </c>
      <c r="E11">
        <f>IF(Kalkulator!E11="","",Kalkulator!E11)</f>
        <v>0</v>
      </c>
      <c r="F11">
        <f>IF(Kalkulator!F11="","",Kalkulator!F11)</f>
        <v>0</v>
      </c>
      <c r="G11">
        <f>IF(Kalkulator!G11="","",Kalkulator!G11)</f>
        <v>0</v>
      </c>
      <c r="H11">
        <f>IF(Kalkulator!H11="","",Kalkulator!H11)</f>
        <v>0</v>
      </c>
      <c r="I11" t="e">
        <f ca="1">IF(Kalkulator!I11="","",Kalkulator!I11)</f>
        <v>#N/A</v>
      </c>
      <c r="J11" t="str">
        <f>IF(Kalkulator!J11="","",Kalkulator!J11)</f>
        <v/>
      </c>
      <c r="K11">
        <f>IF(Kalkulator!K11="","",Kalkulator!K11)</f>
        <v>44833</v>
      </c>
      <c r="L11" t="str">
        <f>IF(Kalkulator!L11="","",Kalkulator!L11)</f>
        <v>BASE</v>
      </c>
      <c r="M11">
        <f>IF(Kalkulator!M11="","",Kalkulator!M11)</f>
        <v>1</v>
      </c>
      <c r="N11">
        <f>IF(Kalkulator!N11="","",Kalkulator!N11)</f>
        <v>0</v>
      </c>
      <c r="O11" t="e">
        <f ca="1">IF(Kalkulator!O11="","",Kalkulator!O11)</f>
        <v>#N/A</v>
      </c>
      <c r="P11">
        <f>IF(Kalkulator!P11="","",Kalkulator!P11)</f>
        <v>0</v>
      </c>
      <c r="Q11" t="e">
        <f ca="1">IF(Kalkulator!Q11="","",Kalkulator!Q11)</f>
        <v>#N/A</v>
      </c>
      <c r="R11" s="47">
        <f t="shared" si="6"/>
        <v>4</v>
      </c>
      <c r="S11" s="47" t="str">
        <f t="shared" si="0"/>
        <v>BASE4</v>
      </c>
      <c r="T11" s="47">
        <f t="shared" si="1"/>
        <v>0</v>
      </c>
      <c r="U11" s="47">
        <f t="shared" si="2"/>
        <v>0</v>
      </c>
      <c r="V11" s="47">
        <f t="shared" si="3"/>
        <v>0</v>
      </c>
      <c r="W11" s="47">
        <f t="shared" si="4"/>
        <v>0</v>
      </c>
      <c r="X11" s="48" t="e">
        <f t="shared" ca="1" si="5"/>
        <v>#N/A</v>
      </c>
    </row>
    <row r="12" spans="1:24">
      <c r="A12" s="1">
        <v>44834</v>
      </c>
      <c r="B12" s="1">
        <v>44834</v>
      </c>
      <c r="C12">
        <v>24</v>
      </c>
      <c r="D12">
        <f>IF(Kalkulator!D12="","",Kalkulator!D12)</f>
        <v>0</v>
      </c>
      <c r="E12">
        <f>IF(Kalkulator!E12="","",Kalkulator!E12)</f>
        <v>0</v>
      </c>
      <c r="F12">
        <f>IF(Kalkulator!F12="","",Kalkulator!F12)</f>
        <v>0</v>
      </c>
      <c r="G12">
        <f>IF(Kalkulator!G12="","",Kalkulator!G12)</f>
        <v>0</v>
      </c>
      <c r="H12">
        <f>IF(Kalkulator!H12="","",Kalkulator!H12)</f>
        <v>0</v>
      </c>
      <c r="I12" t="e">
        <f ca="1">IF(Kalkulator!I12="","",Kalkulator!I12)</f>
        <v>#N/A</v>
      </c>
      <c r="J12" t="str">
        <f>IF(Kalkulator!J12="","",Kalkulator!J12)</f>
        <v/>
      </c>
      <c r="K12">
        <f>IF(Kalkulator!K12="","",Kalkulator!K12)</f>
        <v>44834</v>
      </c>
      <c r="L12" t="str">
        <f>IF(Kalkulator!L12="","",Kalkulator!L12)</f>
        <v>BASE</v>
      </c>
      <c r="M12">
        <f>IF(Kalkulator!M12="","",Kalkulator!M12)</f>
        <v>1</v>
      </c>
      <c r="N12">
        <f>IF(Kalkulator!N12="","",Kalkulator!N12)</f>
        <v>0</v>
      </c>
      <c r="O12" t="e">
        <f ca="1">IF(Kalkulator!O12="","",Kalkulator!O12)</f>
        <v>#N/A</v>
      </c>
      <c r="P12">
        <f>IF(Kalkulator!P12="","",Kalkulator!P12)</f>
        <v>0</v>
      </c>
      <c r="Q12" t="e">
        <f ca="1">IF(Kalkulator!Q12="","",Kalkulator!Q12)</f>
        <v>#N/A</v>
      </c>
      <c r="R12" s="47">
        <f t="shared" si="6"/>
        <v>5</v>
      </c>
      <c r="S12" s="47" t="str">
        <f t="shared" si="0"/>
        <v>BASE5</v>
      </c>
      <c r="T12" s="47">
        <f t="shared" si="1"/>
        <v>0</v>
      </c>
      <c r="U12" s="47">
        <f t="shared" si="2"/>
        <v>0</v>
      </c>
      <c r="V12" s="47">
        <f t="shared" si="3"/>
        <v>0</v>
      </c>
      <c r="W12" s="47">
        <f t="shared" si="4"/>
        <v>0</v>
      </c>
      <c r="X12" s="48" t="e">
        <f t="shared" ca="1" si="5"/>
        <v>#N/A</v>
      </c>
    </row>
    <row r="13" spans="1:24">
      <c r="A13" s="1">
        <v>44835</v>
      </c>
      <c r="B13" s="1">
        <v>44835</v>
      </c>
      <c r="C13">
        <v>24</v>
      </c>
      <c r="D13">
        <f>IF(Kalkulator!D13="","",Kalkulator!D13)</f>
        <v>0</v>
      </c>
      <c r="E13">
        <f>IF(Kalkulator!E13="","",Kalkulator!E13)</f>
        <v>0</v>
      </c>
      <c r="F13">
        <f>IF(Kalkulator!F13="","",Kalkulator!F13)</f>
        <v>0</v>
      </c>
      <c r="G13">
        <f>IF(Kalkulator!G13="","",Kalkulator!G13)</f>
        <v>0</v>
      </c>
      <c r="H13">
        <f>IF(Kalkulator!H13="","",Kalkulator!H13)</f>
        <v>0</v>
      </c>
      <c r="I13" t="e">
        <f ca="1">IF(Kalkulator!I13="","",Kalkulator!I13)</f>
        <v>#N/A</v>
      </c>
      <c r="J13" t="str">
        <f>IF(Kalkulator!J13="","",Kalkulator!J13)</f>
        <v/>
      </c>
      <c r="K13">
        <f>IF(Kalkulator!K13="","",Kalkulator!K13)</f>
        <v>44835</v>
      </c>
      <c r="L13" t="str">
        <f>IF(Kalkulator!L13="","",Kalkulator!L13)</f>
        <v>BASE</v>
      </c>
      <c r="M13">
        <f>IF(Kalkulator!M13="","",Kalkulator!M13)</f>
        <v>0</v>
      </c>
      <c r="N13">
        <f>IF(Kalkulator!N13="","",Kalkulator!N13)</f>
        <v>1</v>
      </c>
      <c r="O13" t="e">
        <f ca="1">IF(Kalkulator!O13="","",Kalkulator!O13)</f>
        <v>#N/A</v>
      </c>
      <c r="P13">
        <f>IF(Kalkulator!P13="","",Kalkulator!P13)</f>
        <v>0</v>
      </c>
      <c r="Q13" t="e">
        <f ca="1">IF(Kalkulator!Q13="","",Kalkulator!Q13)</f>
        <v>#N/A</v>
      </c>
      <c r="R13" s="47">
        <f t="shared" si="6"/>
        <v>6</v>
      </c>
      <c r="S13" s="47" t="str">
        <f t="shared" si="0"/>
        <v>BASE6</v>
      </c>
      <c r="T13" s="47">
        <f t="shared" si="1"/>
        <v>0</v>
      </c>
      <c r="U13" s="47">
        <f t="shared" si="2"/>
        <v>0</v>
      </c>
      <c r="V13" s="47">
        <f t="shared" si="3"/>
        <v>0</v>
      </c>
      <c r="W13" s="47">
        <f t="shared" si="4"/>
        <v>0</v>
      </c>
      <c r="X13" s="48" t="e">
        <f t="shared" ca="1" si="5"/>
        <v>#N/A</v>
      </c>
    </row>
    <row r="14" spans="1:24">
      <c r="A14" s="1">
        <v>44836</v>
      </c>
      <c r="B14" s="1">
        <v>44836</v>
      </c>
      <c r="C14">
        <v>24</v>
      </c>
      <c r="D14">
        <f>IF(Kalkulator!D14="","",Kalkulator!D14)</f>
        <v>0</v>
      </c>
      <c r="E14">
        <f>IF(Kalkulator!E14="","",Kalkulator!E14)</f>
        <v>0</v>
      </c>
      <c r="F14">
        <f>IF(Kalkulator!F14="","",Kalkulator!F14)</f>
        <v>0</v>
      </c>
      <c r="G14">
        <f>IF(Kalkulator!G14="","",Kalkulator!G14)</f>
        <v>0</v>
      </c>
      <c r="H14">
        <f>IF(Kalkulator!H14="","",Kalkulator!H14)</f>
        <v>0</v>
      </c>
      <c r="I14" t="e">
        <f ca="1">IF(Kalkulator!I14="","",Kalkulator!I14)</f>
        <v>#N/A</v>
      </c>
      <c r="J14" t="str">
        <f>IF(Kalkulator!J14="","",Kalkulator!J14)</f>
        <v/>
      </c>
      <c r="K14">
        <f>IF(Kalkulator!K14="","",Kalkulator!K14)</f>
        <v>44836</v>
      </c>
      <c r="L14" t="str">
        <f>IF(Kalkulator!L14="","",Kalkulator!L14)</f>
        <v>BASE</v>
      </c>
      <c r="M14">
        <f>IF(Kalkulator!M14="","",Kalkulator!M14)</f>
        <v>0</v>
      </c>
      <c r="N14">
        <f>IF(Kalkulator!N14="","",Kalkulator!N14)</f>
        <v>1</v>
      </c>
      <c r="O14" t="e">
        <f ca="1">IF(Kalkulator!O14="","",Kalkulator!O14)</f>
        <v>#N/A</v>
      </c>
      <c r="P14">
        <f>IF(Kalkulator!P14="","",Kalkulator!P14)</f>
        <v>0</v>
      </c>
      <c r="Q14" t="e">
        <f ca="1">IF(Kalkulator!Q14="","",Kalkulator!Q14)</f>
        <v>#N/A</v>
      </c>
      <c r="R14" s="47">
        <f t="shared" si="6"/>
        <v>7</v>
      </c>
      <c r="S14" s="47" t="str">
        <f t="shared" si="0"/>
        <v>BASE7</v>
      </c>
      <c r="T14" s="47">
        <f t="shared" si="1"/>
        <v>0</v>
      </c>
      <c r="U14" s="47">
        <f t="shared" si="2"/>
        <v>0</v>
      </c>
      <c r="V14" s="47">
        <f t="shared" si="3"/>
        <v>0</v>
      </c>
      <c r="W14" s="47">
        <f t="shared" si="4"/>
        <v>0</v>
      </c>
      <c r="X14" s="48" t="e">
        <f t="shared" ca="1" si="5"/>
        <v>#N/A</v>
      </c>
    </row>
    <row r="15" spans="1:24">
      <c r="A15" s="1">
        <v>44837</v>
      </c>
      <c r="B15" s="1">
        <v>44837</v>
      </c>
      <c r="C15">
        <v>24</v>
      </c>
      <c r="D15">
        <f>IF(Kalkulator!D15="","",Kalkulator!D15)</f>
        <v>0</v>
      </c>
      <c r="E15">
        <f>IF(Kalkulator!E15="","",Kalkulator!E15)</f>
        <v>0</v>
      </c>
      <c r="F15">
        <f>IF(Kalkulator!F15="","",Kalkulator!F15)</f>
        <v>0</v>
      </c>
      <c r="G15">
        <f>IF(Kalkulator!G15="","",Kalkulator!G15)</f>
        <v>0</v>
      </c>
      <c r="H15">
        <f>IF(Kalkulator!H15="","",Kalkulator!H15)</f>
        <v>0</v>
      </c>
      <c r="I15" t="e">
        <f ca="1">IF(Kalkulator!I15="","",Kalkulator!I15)</f>
        <v>#N/A</v>
      </c>
      <c r="J15" t="str">
        <f>IF(Kalkulator!J15="","",Kalkulator!J15)</f>
        <v/>
      </c>
      <c r="K15">
        <f>IF(Kalkulator!K15="","",Kalkulator!K15)</f>
        <v>44837</v>
      </c>
      <c r="L15" t="str">
        <f>IF(Kalkulator!L15="","",Kalkulator!L15)</f>
        <v>BASE</v>
      </c>
      <c r="M15">
        <f>IF(Kalkulator!M15="","",Kalkulator!M15)</f>
        <v>1</v>
      </c>
      <c r="N15">
        <f>IF(Kalkulator!N15="","",Kalkulator!N15)</f>
        <v>0</v>
      </c>
      <c r="O15" t="e">
        <f ca="1">IF(Kalkulator!O15="","",Kalkulator!O15)</f>
        <v>#N/A</v>
      </c>
      <c r="P15">
        <f>IF(Kalkulator!P15="","",Kalkulator!P15)</f>
        <v>0</v>
      </c>
      <c r="Q15" t="e">
        <f ca="1">IF(Kalkulator!Q15="","",Kalkulator!Q15)</f>
        <v>#N/A</v>
      </c>
      <c r="R15" s="47">
        <f t="shared" si="6"/>
        <v>8</v>
      </c>
      <c r="S15" s="47" t="str">
        <f t="shared" si="0"/>
        <v>BASE8</v>
      </c>
      <c r="T15" s="47">
        <f t="shared" si="1"/>
        <v>0</v>
      </c>
      <c r="U15" s="47">
        <f t="shared" si="2"/>
        <v>0</v>
      </c>
      <c r="V15" s="47">
        <f t="shared" si="3"/>
        <v>0</v>
      </c>
      <c r="W15" s="47">
        <f t="shared" si="4"/>
        <v>0</v>
      </c>
      <c r="X15" s="48" t="e">
        <f t="shared" ca="1" si="5"/>
        <v>#N/A</v>
      </c>
    </row>
    <row r="16" spans="1:24">
      <c r="A16" s="1">
        <v>44838</v>
      </c>
      <c r="B16" s="1">
        <v>44838</v>
      </c>
      <c r="C16">
        <v>24</v>
      </c>
      <c r="D16">
        <f>IF(Kalkulator!D16="","",Kalkulator!D16)</f>
        <v>0</v>
      </c>
      <c r="E16">
        <f>IF(Kalkulator!E16="","",Kalkulator!E16)</f>
        <v>0</v>
      </c>
      <c r="F16">
        <f>IF(Kalkulator!F16="","",Kalkulator!F16)</f>
        <v>0</v>
      </c>
      <c r="G16">
        <f>IF(Kalkulator!G16="","",Kalkulator!G16)</f>
        <v>0</v>
      </c>
      <c r="H16">
        <f>IF(Kalkulator!H16="","",Kalkulator!H16)</f>
        <v>0</v>
      </c>
      <c r="I16" t="e">
        <f ca="1">IF(Kalkulator!I16="","",Kalkulator!I16)</f>
        <v>#N/A</v>
      </c>
      <c r="J16" t="str">
        <f>IF(Kalkulator!J16="","",Kalkulator!J16)</f>
        <v/>
      </c>
      <c r="K16">
        <f>IF(Kalkulator!K16="","",Kalkulator!K16)</f>
        <v>44838</v>
      </c>
      <c r="L16" t="str">
        <f>IF(Kalkulator!L16="","",Kalkulator!L16)</f>
        <v>BASE</v>
      </c>
      <c r="M16">
        <f>IF(Kalkulator!M16="","",Kalkulator!M16)</f>
        <v>1</v>
      </c>
      <c r="N16">
        <f>IF(Kalkulator!N16="","",Kalkulator!N16)</f>
        <v>0</v>
      </c>
      <c r="O16" t="e">
        <f ca="1">IF(Kalkulator!O16="","",Kalkulator!O16)</f>
        <v>#N/A</v>
      </c>
      <c r="P16">
        <f>IF(Kalkulator!P16="","",Kalkulator!P16)</f>
        <v>0</v>
      </c>
      <c r="Q16" t="e">
        <f ca="1">IF(Kalkulator!Q16="","",Kalkulator!Q16)</f>
        <v>#N/A</v>
      </c>
      <c r="R16" s="47">
        <f t="shared" si="6"/>
        <v>9</v>
      </c>
      <c r="S16" s="47" t="str">
        <f t="shared" si="0"/>
        <v>BASE9</v>
      </c>
      <c r="T16" s="47">
        <f t="shared" si="1"/>
        <v>0</v>
      </c>
      <c r="U16" s="47">
        <f t="shared" si="2"/>
        <v>0</v>
      </c>
      <c r="V16" s="47">
        <f t="shared" si="3"/>
        <v>0</v>
      </c>
      <c r="W16" s="47">
        <f t="shared" si="4"/>
        <v>0</v>
      </c>
      <c r="X16" s="48" t="e">
        <f t="shared" ca="1" si="5"/>
        <v>#N/A</v>
      </c>
    </row>
    <row r="17" spans="1:24">
      <c r="A17" s="1">
        <v>44839</v>
      </c>
      <c r="B17" s="1">
        <v>44839</v>
      </c>
      <c r="C17">
        <v>24</v>
      </c>
      <c r="D17">
        <f>IF(Kalkulator!D17="","",Kalkulator!D17)</f>
        <v>0</v>
      </c>
      <c r="E17">
        <f>IF(Kalkulator!E17="","",Kalkulator!E17)</f>
        <v>0</v>
      </c>
      <c r="F17">
        <f>IF(Kalkulator!F17="","",Kalkulator!F17)</f>
        <v>0</v>
      </c>
      <c r="G17">
        <f>IF(Kalkulator!G17="","",Kalkulator!G17)</f>
        <v>0</v>
      </c>
      <c r="H17">
        <f>IF(Kalkulator!H17="","",Kalkulator!H17)</f>
        <v>0</v>
      </c>
      <c r="I17" t="e">
        <f ca="1">IF(Kalkulator!I17="","",Kalkulator!I17)</f>
        <v>#N/A</v>
      </c>
      <c r="J17" t="str">
        <f>IF(Kalkulator!J17="","",Kalkulator!J17)</f>
        <v/>
      </c>
      <c r="K17">
        <f>IF(Kalkulator!K17="","",Kalkulator!K17)</f>
        <v>44839</v>
      </c>
      <c r="L17" t="str">
        <f>IF(Kalkulator!L17="","",Kalkulator!L17)</f>
        <v>BASE</v>
      </c>
      <c r="M17">
        <f>IF(Kalkulator!M17="","",Kalkulator!M17)</f>
        <v>1</v>
      </c>
      <c r="N17">
        <f>IF(Kalkulator!N17="","",Kalkulator!N17)</f>
        <v>0</v>
      </c>
      <c r="O17" t="e">
        <f ca="1">IF(Kalkulator!O17="","",Kalkulator!O17)</f>
        <v>#N/A</v>
      </c>
      <c r="P17">
        <f>IF(Kalkulator!P17="","",Kalkulator!P17)</f>
        <v>0</v>
      </c>
      <c r="Q17" t="e">
        <f ca="1">IF(Kalkulator!Q17="","",Kalkulator!Q17)</f>
        <v>#N/A</v>
      </c>
      <c r="R17" s="47">
        <f t="shared" si="6"/>
        <v>10</v>
      </c>
      <c r="S17" s="47" t="str">
        <f t="shared" si="0"/>
        <v>BASE10</v>
      </c>
      <c r="T17" s="47">
        <f t="shared" si="1"/>
        <v>0</v>
      </c>
      <c r="U17" s="47">
        <f t="shared" si="2"/>
        <v>0</v>
      </c>
      <c r="V17" s="47">
        <f t="shared" si="3"/>
        <v>0</v>
      </c>
      <c r="W17" s="47">
        <f t="shared" si="4"/>
        <v>0</v>
      </c>
      <c r="X17" s="48" t="e">
        <f t="shared" ca="1" si="5"/>
        <v>#N/A</v>
      </c>
    </row>
    <row r="18" spans="1:24">
      <c r="A18" s="1">
        <v>44840</v>
      </c>
      <c r="B18" s="1">
        <v>44840</v>
      </c>
      <c r="C18">
        <v>24</v>
      </c>
      <c r="D18">
        <f>IF(Kalkulator!D18="","",Kalkulator!D18)</f>
        <v>0</v>
      </c>
      <c r="E18">
        <f>IF(Kalkulator!E18="","",Kalkulator!E18)</f>
        <v>0</v>
      </c>
      <c r="F18">
        <f>IF(Kalkulator!F18="","",Kalkulator!F18)</f>
        <v>0</v>
      </c>
      <c r="G18">
        <f>IF(Kalkulator!G18="","",Kalkulator!G18)</f>
        <v>0</v>
      </c>
      <c r="H18">
        <f>IF(Kalkulator!H18="","",Kalkulator!H18)</f>
        <v>0</v>
      </c>
      <c r="I18" t="e">
        <f ca="1">IF(Kalkulator!I18="","",Kalkulator!I18)</f>
        <v>#N/A</v>
      </c>
      <c r="J18" t="str">
        <f>IF(Kalkulator!J18="","",Kalkulator!J18)</f>
        <v/>
      </c>
      <c r="K18">
        <f>IF(Kalkulator!K18="","",Kalkulator!K18)</f>
        <v>44840</v>
      </c>
      <c r="L18" t="str">
        <f>IF(Kalkulator!L18="","",Kalkulator!L18)</f>
        <v>BASE</v>
      </c>
      <c r="M18">
        <f>IF(Kalkulator!M18="","",Kalkulator!M18)</f>
        <v>1</v>
      </c>
      <c r="N18">
        <f>IF(Kalkulator!N18="","",Kalkulator!N18)</f>
        <v>0</v>
      </c>
      <c r="O18" t="e">
        <f ca="1">IF(Kalkulator!O18="","",Kalkulator!O18)</f>
        <v>#N/A</v>
      </c>
      <c r="P18">
        <f>IF(Kalkulator!P18="","",Kalkulator!P18)</f>
        <v>0</v>
      </c>
      <c r="Q18" t="e">
        <f ca="1">IF(Kalkulator!Q18="","",Kalkulator!Q18)</f>
        <v>#N/A</v>
      </c>
      <c r="R18" s="47">
        <f t="shared" si="6"/>
        <v>11</v>
      </c>
      <c r="S18" s="47" t="str">
        <f t="shared" si="0"/>
        <v>BASE11</v>
      </c>
      <c r="T18" s="47">
        <f t="shared" si="1"/>
        <v>0</v>
      </c>
      <c r="U18" s="47">
        <f t="shared" si="2"/>
        <v>0</v>
      </c>
      <c r="V18" s="47">
        <f t="shared" si="3"/>
        <v>0</v>
      </c>
      <c r="W18" s="47">
        <f t="shared" si="4"/>
        <v>0</v>
      </c>
      <c r="X18" s="48" t="e">
        <f t="shared" ca="1" si="5"/>
        <v>#N/A</v>
      </c>
    </row>
    <row r="19" spans="1:24">
      <c r="A19" s="1">
        <v>44841</v>
      </c>
      <c r="B19" s="1">
        <v>44841</v>
      </c>
      <c r="C19">
        <v>24</v>
      </c>
      <c r="D19">
        <f>IF(Kalkulator!D19="","",Kalkulator!D19)</f>
        <v>0</v>
      </c>
      <c r="E19">
        <f>IF(Kalkulator!E19="","",Kalkulator!E19)</f>
        <v>0</v>
      </c>
      <c r="F19">
        <f>IF(Kalkulator!F19="","",Kalkulator!F19)</f>
        <v>0</v>
      </c>
      <c r="G19">
        <f>IF(Kalkulator!G19="","",Kalkulator!G19)</f>
        <v>0</v>
      </c>
      <c r="H19">
        <f>IF(Kalkulator!H19="","",Kalkulator!H19)</f>
        <v>0</v>
      </c>
      <c r="I19" t="e">
        <f ca="1">IF(Kalkulator!I19="","",Kalkulator!I19)</f>
        <v>#N/A</v>
      </c>
      <c r="J19" t="str">
        <f>IF(Kalkulator!J19="","",Kalkulator!J19)</f>
        <v/>
      </c>
      <c r="K19">
        <f>IF(Kalkulator!K19="","",Kalkulator!K19)</f>
        <v>44841</v>
      </c>
      <c r="L19" t="str">
        <f>IF(Kalkulator!L19="","",Kalkulator!L19)</f>
        <v>BASE</v>
      </c>
      <c r="M19">
        <f>IF(Kalkulator!M19="","",Kalkulator!M19)</f>
        <v>1</v>
      </c>
      <c r="N19">
        <f>IF(Kalkulator!N19="","",Kalkulator!N19)</f>
        <v>0</v>
      </c>
      <c r="O19" t="e">
        <f ca="1">IF(Kalkulator!O19="","",Kalkulator!O19)</f>
        <v>#N/A</v>
      </c>
      <c r="P19">
        <f>IF(Kalkulator!P19="","",Kalkulator!P19)</f>
        <v>0</v>
      </c>
      <c r="Q19" t="e">
        <f ca="1">IF(Kalkulator!Q19="","",Kalkulator!Q19)</f>
        <v>#N/A</v>
      </c>
      <c r="R19" s="47">
        <f t="shared" si="6"/>
        <v>12</v>
      </c>
      <c r="S19" s="47" t="str">
        <f t="shared" si="0"/>
        <v>BASE12</v>
      </c>
      <c r="T19" s="47">
        <f t="shared" si="1"/>
        <v>0</v>
      </c>
      <c r="U19" s="47">
        <f t="shared" si="2"/>
        <v>0</v>
      </c>
      <c r="V19" s="47">
        <f t="shared" si="3"/>
        <v>0</v>
      </c>
      <c r="W19" s="47">
        <f t="shared" si="4"/>
        <v>0</v>
      </c>
      <c r="X19" s="48" t="e">
        <f t="shared" ca="1" si="5"/>
        <v>#N/A</v>
      </c>
    </row>
    <row r="20" spans="1:24">
      <c r="A20" s="1">
        <v>44842</v>
      </c>
      <c r="B20" s="1">
        <v>44842</v>
      </c>
      <c r="C20">
        <v>24</v>
      </c>
      <c r="D20">
        <f>IF(Kalkulator!D20="","",Kalkulator!D20)</f>
        <v>0</v>
      </c>
      <c r="E20">
        <f>IF(Kalkulator!E20="","",Kalkulator!E20)</f>
        <v>0</v>
      </c>
      <c r="F20">
        <f>IF(Kalkulator!F20="","",Kalkulator!F20)</f>
        <v>0</v>
      </c>
      <c r="G20">
        <f>IF(Kalkulator!G20="","",Kalkulator!G20)</f>
        <v>0</v>
      </c>
      <c r="H20">
        <f>IF(Kalkulator!H20="","",Kalkulator!H20)</f>
        <v>0</v>
      </c>
      <c r="I20" t="e">
        <f ca="1">IF(Kalkulator!I20="","",Kalkulator!I20)</f>
        <v>#N/A</v>
      </c>
      <c r="J20" t="str">
        <f>IF(Kalkulator!J20="","",Kalkulator!J20)</f>
        <v/>
      </c>
      <c r="K20">
        <f>IF(Kalkulator!K20="","",Kalkulator!K20)</f>
        <v>44842</v>
      </c>
      <c r="L20" t="str">
        <f>IF(Kalkulator!L20="","",Kalkulator!L20)</f>
        <v>BASE</v>
      </c>
      <c r="M20">
        <f>IF(Kalkulator!M20="","",Kalkulator!M20)</f>
        <v>0</v>
      </c>
      <c r="N20">
        <f>IF(Kalkulator!N20="","",Kalkulator!N20)</f>
        <v>1</v>
      </c>
      <c r="O20" t="e">
        <f ca="1">IF(Kalkulator!O20="","",Kalkulator!O20)</f>
        <v>#N/A</v>
      </c>
      <c r="P20">
        <f>IF(Kalkulator!P20="","",Kalkulator!P20)</f>
        <v>0</v>
      </c>
      <c r="Q20" t="e">
        <f ca="1">IF(Kalkulator!Q20="","",Kalkulator!Q20)</f>
        <v>#N/A</v>
      </c>
      <c r="R20" s="47">
        <f t="shared" si="6"/>
        <v>13</v>
      </c>
      <c r="S20" s="47" t="str">
        <f t="shared" si="0"/>
        <v>BASE13</v>
      </c>
      <c r="T20" s="47">
        <f t="shared" si="1"/>
        <v>0</v>
      </c>
      <c r="U20" s="47">
        <f t="shared" si="2"/>
        <v>0</v>
      </c>
      <c r="V20" s="47">
        <f t="shared" si="3"/>
        <v>0</v>
      </c>
      <c r="W20" s="47">
        <f t="shared" si="4"/>
        <v>0</v>
      </c>
      <c r="X20" s="48" t="e">
        <f t="shared" ca="1" si="5"/>
        <v>#N/A</v>
      </c>
    </row>
    <row r="21" spans="1:24">
      <c r="A21" s="1">
        <v>44843</v>
      </c>
      <c r="B21" s="1">
        <v>44843</v>
      </c>
      <c r="C21">
        <v>24</v>
      </c>
      <c r="D21">
        <f>IF(Kalkulator!D21="","",Kalkulator!D21)</f>
        <v>0</v>
      </c>
      <c r="E21">
        <f>IF(Kalkulator!E21="","",Kalkulator!E21)</f>
        <v>0</v>
      </c>
      <c r="F21">
        <f>IF(Kalkulator!F21="","",Kalkulator!F21)</f>
        <v>0</v>
      </c>
      <c r="G21">
        <f>IF(Kalkulator!G21="","",Kalkulator!G21)</f>
        <v>0</v>
      </c>
      <c r="H21">
        <f>IF(Kalkulator!H21="","",Kalkulator!H21)</f>
        <v>0</v>
      </c>
      <c r="I21" t="e">
        <f ca="1">IF(Kalkulator!I21="","",Kalkulator!I21)</f>
        <v>#N/A</v>
      </c>
      <c r="J21" t="str">
        <f>IF(Kalkulator!J21="","",Kalkulator!J21)</f>
        <v/>
      </c>
      <c r="K21">
        <f>IF(Kalkulator!K21="","",Kalkulator!K21)</f>
        <v>44843</v>
      </c>
      <c r="L21" t="str">
        <f>IF(Kalkulator!L21="","",Kalkulator!L21)</f>
        <v>BASE</v>
      </c>
      <c r="M21">
        <f>IF(Kalkulator!M21="","",Kalkulator!M21)</f>
        <v>0</v>
      </c>
      <c r="N21">
        <f>IF(Kalkulator!N21="","",Kalkulator!N21)</f>
        <v>1</v>
      </c>
      <c r="O21" t="e">
        <f ca="1">IF(Kalkulator!O21="","",Kalkulator!O21)</f>
        <v>#N/A</v>
      </c>
      <c r="P21">
        <f>IF(Kalkulator!P21="","",Kalkulator!P21)</f>
        <v>0</v>
      </c>
      <c r="Q21" t="e">
        <f ca="1">IF(Kalkulator!Q21="","",Kalkulator!Q21)</f>
        <v>#N/A</v>
      </c>
      <c r="R21" s="47">
        <f t="shared" si="6"/>
        <v>14</v>
      </c>
      <c r="S21" s="47" t="str">
        <f t="shared" si="0"/>
        <v>BASE14</v>
      </c>
      <c r="T21" s="47">
        <f t="shared" si="1"/>
        <v>0</v>
      </c>
      <c r="U21" s="47">
        <f t="shared" si="2"/>
        <v>0</v>
      </c>
      <c r="V21" s="47">
        <f t="shared" si="3"/>
        <v>0</v>
      </c>
      <c r="W21" s="47">
        <f t="shared" si="4"/>
        <v>0</v>
      </c>
      <c r="X21" s="48" t="e">
        <f t="shared" ca="1" si="5"/>
        <v>#N/A</v>
      </c>
    </row>
    <row r="22" spans="1:24">
      <c r="A22" s="1">
        <v>44844</v>
      </c>
      <c r="B22" s="1">
        <v>44850</v>
      </c>
      <c r="C22">
        <v>168</v>
      </c>
      <c r="D22">
        <f>IF(Kalkulator!D22="","",Kalkulator!D22)</f>
        <v>0</v>
      </c>
      <c r="E22">
        <f>IF(Kalkulator!E22="","",Kalkulator!E22)</f>
        <v>0</v>
      </c>
      <c r="F22">
        <f>IF(Kalkulator!F22="","",Kalkulator!F22)</f>
        <v>0</v>
      </c>
      <c r="G22">
        <f>IF(Kalkulator!G22="","",Kalkulator!G22)</f>
        <v>0</v>
      </c>
      <c r="H22">
        <f>IF(Kalkulator!H22="","",Kalkulator!H22)</f>
        <v>0</v>
      </c>
      <c r="I22" t="e">
        <f ca="1">IF(Kalkulator!I22="","",Kalkulator!I22)</f>
        <v>#N/A</v>
      </c>
      <c r="J22" t="str">
        <f>IF(Kalkulator!J22="","",Kalkulator!J22)</f>
        <v/>
      </c>
      <c r="K22">
        <f>IF(Kalkulator!K22="","",Kalkulator!K22)</f>
        <v>44850</v>
      </c>
      <c r="L22" t="str">
        <f>IF(Kalkulator!L22="","",Kalkulator!L22)</f>
        <v>BASE</v>
      </c>
      <c r="M22">
        <f>IF(Kalkulator!M22="","",Kalkulator!M22)</f>
        <v>5</v>
      </c>
      <c r="N22">
        <f>IF(Kalkulator!N22="","",Kalkulator!N22)</f>
        <v>2</v>
      </c>
      <c r="O22" t="e">
        <f ca="1">IF(Kalkulator!O22="","",Kalkulator!O22)</f>
        <v>#N/A</v>
      </c>
      <c r="P22">
        <f>IF(Kalkulator!P22="","",Kalkulator!P22)</f>
        <v>0</v>
      </c>
      <c r="Q22" t="e">
        <f ca="1">IF(Kalkulator!Q22="","",Kalkulator!Q22)</f>
        <v>#N/A</v>
      </c>
      <c r="R22" s="47">
        <f t="shared" si="6"/>
        <v>15</v>
      </c>
      <c r="S22" s="47" t="str">
        <f t="shared" si="0"/>
        <v>BASE15</v>
      </c>
      <c r="T22" s="47">
        <f t="shared" si="1"/>
        <v>0</v>
      </c>
      <c r="U22" s="47">
        <f t="shared" si="2"/>
        <v>0</v>
      </c>
      <c r="V22" s="47">
        <f t="shared" si="3"/>
        <v>0</v>
      </c>
      <c r="W22" s="47">
        <f t="shared" si="4"/>
        <v>0</v>
      </c>
      <c r="X22" s="48" t="e">
        <f t="shared" ca="1" si="5"/>
        <v>#N/A</v>
      </c>
    </row>
    <row r="23" spans="1:24">
      <c r="A23" s="1">
        <v>44851</v>
      </c>
      <c r="B23" s="1">
        <v>44857</v>
      </c>
      <c r="C23">
        <v>168</v>
      </c>
      <c r="D23">
        <f>IF(Kalkulator!D23="","",Kalkulator!D23)</f>
        <v>0</v>
      </c>
      <c r="E23">
        <f>IF(Kalkulator!E23="","",Kalkulator!E23)</f>
        <v>0</v>
      </c>
      <c r="F23">
        <f>IF(Kalkulator!F23="","",Kalkulator!F23)</f>
        <v>0</v>
      </c>
      <c r="G23">
        <f>IF(Kalkulator!G23="","",Kalkulator!G23)</f>
        <v>0</v>
      </c>
      <c r="H23">
        <f>IF(Kalkulator!H23="","",Kalkulator!H23)</f>
        <v>0</v>
      </c>
      <c r="I23" t="e">
        <f ca="1">IF(Kalkulator!I23="","",Kalkulator!I23)</f>
        <v>#N/A</v>
      </c>
      <c r="J23" t="str">
        <f>IF(Kalkulator!J23="","",Kalkulator!J23)</f>
        <v/>
      </c>
      <c r="K23">
        <f>IF(Kalkulator!K23="","",Kalkulator!K23)</f>
        <v>44857</v>
      </c>
      <c r="L23" t="str">
        <f>IF(Kalkulator!L23="","",Kalkulator!L23)</f>
        <v>BASE</v>
      </c>
      <c r="M23">
        <f>IF(Kalkulator!M23="","",Kalkulator!M23)</f>
        <v>5</v>
      </c>
      <c r="N23">
        <f>IF(Kalkulator!N23="","",Kalkulator!N23)</f>
        <v>2</v>
      </c>
      <c r="O23" t="e">
        <f ca="1">IF(Kalkulator!O23="","",Kalkulator!O23)</f>
        <v>#N/A</v>
      </c>
      <c r="P23">
        <f>IF(Kalkulator!P23="","",Kalkulator!P23)</f>
        <v>0</v>
      </c>
      <c r="Q23" t="e">
        <f ca="1">IF(Kalkulator!Q23="","",Kalkulator!Q23)</f>
        <v>#N/A</v>
      </c>
      <c r="R23" s="47">
        <f t="shared" si="6"/>
        <v>16</v>
      </c>
      <c r="S23" s="47" t="str">
        <f t="shared" si="0"/>
        <v>BASE16</v>
      </c>
      <c r="T23" s="47">
        <f t="shared" si="1"/>
        <v>0</v>
      </c>
      <c r="U23" s="47">
        <f t="shared" si="2"/>
        <v>0</v>
      </c>
      <c r="V23" s="47">
        <f t="shared" si="3"/>
        <v>0</v>
      </c>
      <c r="W23" s="47">
        <f t="shared" si="4"/>
        <v>0</v>
      </c>
      <c r="X23" s="48" t="e">
        <f t="shared" ca="1" si="5"/>
        <v>#N/A</v>
      </c>
    </row>
    <row r="24" spans="1:24">
      <c r="A24" s="1">
        <v>44858</v>
      </c>
      <c r="B24" s="1">
        <v>44864</v>
      </c>
      <c r="C24">
        <v>168</v>
      </c>
      <c r="D24">
        <f>IF(Kalkulator!D24="","",Kalkulator!D24)</f>
        <v>0</v>
      </c>
      <c r="E24">
        <f>IF(Kalkulator!E24="","",Kalkulator!E24)</f>
        <v>0</v>
      </c>
      <c r="F24">
        <f>IF(Kalkulator!F24="","",Kalkulator!F24)</f>
        <v>0</v>
      </c>
      <c r="G24">
        <f>IF(Kalkulator!G24="","",Kalkulator!G24)</f>
        <v>0</v>
      </c>
      <c r="H24">
        <f>IF(Kalkulator!H24="","",Kalkulator!H24)</f>
        <v>0</v>
      </c>
      <c r="I24" t="e">
        <f ca="1">IF(Kalkulator!I24="","",Kalkulator!I24)</f>
        <v>#N/A</v>
      </c>
      <c r="J24" t="str">
        <f>IF(Kalkulator!J24="","",Kalkulator!J24)</f>
        <v/>
      </c>
      <c r="K24">
        <f>IF(Kalkulator!K24="","",Kalkulator!K24)</f>
        <v>44864</v>
      </c>
      <c r="L24" t="str">
        <f>IF(Kalkulator!L24="","",Kalkulator!L24)</f>
        <v>BASE</v>
      </c>
      <c r="M24">
        <f>IF(Kalkulator!M24="","",Kalkulator!M24)</f>
        <v>5</v>
      </c>
      <c r="N24">
        <f>IF(Kalkulator!N24="","",Kalkulator!N24)</f>
        <v>2</v>
      </c>
      <c r="O24" t="e">
        <f ca="1">IF(Kalkulator!O24="","",Kalkulator!O24)</f>
        <v>#N/A</v>
      </c>
      <c r="P24">
        <f>IF(Kalkulator!P24="","",Kalkulator!P24)</f>
        <v>0</v>
      </c>
      <c r="Q24" t="e">
        <f ca="1">IF(Kalkulator!Q24="","",Kalkulator!Q24)</f>
        <v>#N/A</v>
      </c>
      <c r="R24" s="47">
        <f t="shared" si="6"/>
        <v>17</v>
      </c>
      <c r="S24" s="47" t="str">
        <f t="shared" si="0"/>
        <v>BASE17</v>
      </c>
      <c r="T24" s="47">
        <f t="shared" si="1"/>
        <v>0</v>
      </c>
      <c r="U24" s="47">
        <f t="shared" si="2"/>
        <v>0</v>
      </c>
      <c r="V24" s="47">
        <f t="shared" si="3"/>
        <v>0</v>
      </c>
      <c r="W24" s="47">
        <f t="shared" si="4"/>
        <v>0</v>
      </c>
      <c r="X24" s="48" t="e">
        <f t="shared" ca="1" si="5"/>
        <v>#N/A</v>
      </c>
    </row>
    <row r="25" spans="1:24">
      <c r="A25" s="1">
        <v>44865</v>
      </c>
      <c r="B25" s="1">
        <v>44865</v>
      </c>
      <c r="C25">
        <v>24</v>
      </c>
      <c r="D25">
        <f>IF(Kalkulator!D25="","",Kalkulator!D25)</f>
        <v>0</v>
      </c>
      <c r="E25">
        <f>IF(Kalkulator!E25="","",Kalkulator!E25)</f>
        <v>0</v>
      </c>
      <c r="F25">
        <f>IF(Kalkulator!F25="","",Kalkulator!F25)</f>
        <v>0</v>
      </c>
      <c r="G25">
        <f>IF(Kalkulator!G25="","",Kalkulator!G25)</f>
        <v>0</v>
      </c>
      <c r="H25">
        <f>IF(Kalkulator!H25="","",Kalkulator!H25)</f>
        <v>0</v>
      </c>
      <c r="I25" t="e">
        <f ca="1">IF(Kalkulator!I25="","",Kalkulator!I25)</f>
        <v>#N/A</v>
      </c>
      <c r="J25" t="str">
        <f>IF(Kalkulator!J25="","",Kalkulator!J25)</f>
        <v/>
      </c>
      <c r="K25">
        <f>IF(Kalkulator!K25="","",Kalkulator!K25)</f>
        <v>44865</v>
      </c>
      <c r="L25" t="str">
        <f>IF(Kalkulator!L25="","",Kalkulator!L25)</f>
        <v>BASE</v>
      </c>
      <c r="M25">
        <f>IF(Kalkulator!M25="","",Kalkulator!M25)</f>
        <v>1</v>
      </c>
      <c r="N25">
        <f>IF(Kalkulator!N25="","",Kalkulator!N25)</f>
        <v>0</v>
      </c>
      <c r="O25" t="e">
        <f ca="1">IF(Kalkulator!O25="","",Kalkulator!O25)</f>
        <v>#N/A</v>
      </c>
      <c r="P25">
        <f>IF(Kalkulator!P25="","",Kalkulator!P25)</f>
        <v>0</v>
      </c>
      <c r="Q25" t="e">
        <f ca="1">IF(Kalkulator!Q25="","",Kalkulator!Q25)</f>
        <v>#N/A</v>
      </c>
      <c r="R25" s="47">
        <f t="shared" si="6"/>
        <v>18</v>
      </c>
      <c r="S25" s="47" t="str">
        <f t="shared" si="0"/>
        <v>BASE18</v>
      </c>
      <c r="T25" s="47">
        <f t="shared" si="1"/>
        <v>0</v>
      </c>
      <c r="U25" s="47">
        <f t="shared" si="2"/>
        <v>0</v>
      </c>
      <c r="V25" s="47">
        <f t="shared" si="3"/>
        <v>0</v>
      </c>
      <c r="W25" s="47">
        <f t="shared" si="4"/>
        <v>0</v>
      </c>
      <c r="X25" s="48" t="e">
        <f t="shared" ca="1" si="5"/>
        <v>#N/A</v>
      </c>
    </row>
    <row r="26" spans="1:24">
      <c r="A26" s="1">
        <v>44866</v>
      </c>
      <c r="B26" s="1">
        <v>44871</v>
      </c>
      <c r="C26">
        <v>144</v>
      </c>
      <c r="D26">
        <f>IF(Kalkulator!D26="","",Kalkulator!D26)</f>
        <v>0</v>
      </c>
      <c r="E26">
        <f>IF(Kalkulator!E26="","",Kalkulator!E26)</f>
        <v>0</v>
      </c>
      <c r="F26">
        <f>IF(Kalkulator!F26="","",Kalkulator!F26)</f>
        <v>0</v>
      </c>
      <c r="G26">
        <f>IF(Kalkulator!G26="","",Kalkulator!G26)</f>
        <v>0</v>
      </c>
      <c r="H26">
        <f>IF(Kalkulator!H26="","",Kalkulator!H26)</f>
        <v>0</v>
      </c>
      <c r="I26" t="e">
        <f ca="1">IF(Kalkulator!I26="","",Kalkulator!I26)</f>
        <v>#N/A</v>
      </c>
      <c r="J26" t="str">
        <f>IF(Kalkulator!J26="","",Kalkulator!J26)</f>
        <v/>
      </c>
      <c r="K26">
        <f>IF(Kalkulator!K26="","",Kalkulator!K26)</f>
        <v>44871</v>
      </c>
      <c r="L26" t="str">
        <f>IF(Kalkulator!L26="","",Kalkulator!L26)</f>
        <v>BASE</v>
      </c>
      <c r="M26">
        <f>IF(Kalkulator!M26="","",Kalkulator!M26)</f>
        <v>3</v>
      </c>
      <c r="N26">
        <f>IF(Kalkulator!N26="","",Kalkulator!N26)</f>
        <v>3</v>
      </c>
      <c r="O26" t="e">
        <f ca="1">IF(Kalkulator!O26="","",Kalkulator!O26)</f>
        <v>#N/A</v>
      </c>
      <c r="P26">
        <f>IF(Kalkulator!P26="","",Kalkulator!P26)</f>
        <v>0</v>
      </c>
      <c r="Q26" t="e">
        <f ca="1">IF(Kalkulator!Q26="","",Kalkulator!Q26)</f>
        <v>#N/A</v>
      </c>
      <c r="R26" s="47">
        <f t="shared" si="6"/>
        <v>19</v>
      </c>
      <c r="S26" s="47" t="str">
        <f t="shared" si="0"/>
        <v>BASE19</v>
      </c>
      <c r="T26" s="47">
        <f t="shared" si="1"/>
        <v>0</v>
      </c>
      <c r="U26" s="47">
        <f t="shared" si="2"/>
        <v>0</v>
      </c>
      <c r="V26" s="47">
        <f t="shared" si="3"/>
        <v>0</v>
      </c>
      <c r="W26" s="47">
        <f t="shared" si="4"/>
        <v>0</v>
      </c>
      <c r="X26" s="48" t="e">
        <f t="shared" ca="1" si="5"/>
        <v>#N/A</v>
      </c>
    </row>
    <row r="27" spans="1:24">
      <c r="A27" s="1">
        <v>44872</v>
      </c>
      <c r="B27" s="1">
        <v>44895</v>
      </c>
      <c r="C27">
        <v>576</v>
      </c>
      <c r="D27">
        <f>IF(Kalkulator!D27="","",Kalkulator!D27)</f>
        <v>0</v>
      </c>
      <c r="E27">
        <f>IF(Kalkulator!E27="","",Kalkulator!E27)</f>
        <v>0</v>
      </c>
      <c r="F27">
        <f>IF(Kalkulator!F27="","",Kalkulator!F27)</f>
        <v>0</v>
      </c>
      <c r="G27">
        <f>IF(Kalkulator!G27="","",Kalkulator!G27)</f>
        <v>0</v>
      </c>
      <c r="H27">
        <f>IF(Kalkulator!H27="","",Kalkulator!H27)</f>
        <v>0</v>
      </c>
      <c r="I27" t="e">
        <f ca="1">IF(Kalkulator!I27="","",Kalkulator!I27)</f>
        <v>#N/A</v>
      </c>
      <c r="J27" t="str">
        <f>IF(Kalkulator!J27="","",Kalkulator!J27)</f>
        <v/>
      </c>
      <c r="K27">
        <f>IF(Kalkulator!K27="","",Kalkulator!K27)</f>
        <v>44895</v>
      </c>
      <c r="L27" t="str">
        <f>IF(Kalkulator!L27="","",Kalkulator!L27)</f>
        <v>BASE</v>
      </c>
      <c r="M27">
        <f>IF(Kalkulator!M27="","",Kalkulator!M27)</f>
        <v>17</v>
      </c>
      <c r="N27">
        <f>IF(Kalkulator!N27="","",Kalkulator!N27)</f>
        <v>7</v>
      </c>
      <c r="O27" t="e">
        <f ca="1">IF(Kalkulator!O27="","",Kalkulator!O27)</f>
        <v>#N/A</v>
      </c>
      <c r="P27">
        <f>IF(Kalkulator!P27="","",Kalkulator!P27)</f>
        <v>0</v>
      </c>
      <c r="Q27" t="e">
        <f ca="1">IF(Kalkulator!Q27="","",Kalkulator!Q27)</f>
        <v>#N/A</v>
      </c>
      <c r="R27" s="47">
        <f t="shared" si="6"/>
        <v>20</v>
      </c>
      <c r="S27" s="47" t="str">
        <f t="shared" si="0"/>
        <v>BASE20</v>
      </c>
      <c r="T27" s="47">
        <f t="shared" si="1"/>
        <v>0</v>
      </c>
      <c r="U27" s="47">
        <f t="shared" si="2"/>
        <v>0</v>
      </c>
      <c r="V27" s="47">
        <f t="shared" si="3"/>
        <v>0</v>
      </c>
      <c r="W27" s="47">
        <f t="shared" si="4"/>
        <v>0</v>
      </c>
      <c r="X27" s="48" t="e">
        <f t="shared" ca="1" si="5"/>
        <v>#N/A</v>
      </c>
    </row>
    <row r="28" spans="1:24">
      <c r="A28" s="1">
        <v>44896</v>
      </c>
      <c r="B28" s="1">
        <v>44926</v>
      </c>
      <c r="C28">
        <v>744</v>
      </c>
      <c r="D28">
        <f>IF(Kalkulator!D28="","",Kalkulator!D28)</f>
        <v>0</v>
      </c>
      <c r="E28">
        <f>IF(Kalkulator!E28="","",Kalkulator!E28)</f>
        <v>0</v>
      </c>
      <c r="F28">
        <f>IF(Kalkulator!F28="","",Kalkulator!F28)</f>
        <v>0</v>
      </c>
      <c r="G28">
        <f>IF(Kalkulator!G28="","",Kalkulator!G28)</f>
        <v>0</v>
      </c>
      <c r="H28">
        <f>IF(Kalkulator!H28="","",Kalkulator!H28)</f>
        <v>0</v>
      </c>
      <c r="I28" t="e">
        <f ca="1">IF(Kalkulator!I28="","",Kalkulator!I28)</f>
        <v>#N/A</v>
      </c>
      <c r="J28" t="str">
        <f>IF(Kalkulator!J28="","",Kalkulator!J28)</f>
        <v/>
      </c>
      <c r="K28">
        <f>IF(Kalkulator!K28="","",Kalkulator!K28)</f>
        <v>44926</v>
      </c>
      <c r="L28" t="str">
        <f>IF(Kalkulator!L28="","",Kalkulator!L28)</f>
        <v>BASE</v>
      </c>
      <c r="M28">
        <f>IF(Kalkulator!M28="","",Kalkulator!M28)</f>
        <v>21</v>
      </c>
      <c r="N28">
        <f>IF(Kalkulator!N28="","",Kalkulator!N28)</f>
        <v>10</v>
      </c>
      <c r="O28" t="e">
        <f ca="1">IF(Kalkulator!O28="","",Kalkulator!O28)</f>
        <v>#N/A</v>
      </c>
      <c r="P28">
        <f>IF(Kalkulator!P28="","",Kalkulator!P28)</f>
        <v>0</v>
      </c>
      <c r="Q28" t="e">
        <f ca="1">IF(Kalkulator!Q28="","",Kalkulator!Q28)</f>
        <v>#N/A</v>
      </c>
      <c r="R28" s="47">
        <f t="shared" si="6"/>
        <v>21</v>
      </c>
      <c r="S28" s="47" t="str">
        <f t="shared" si="0"/>
        <v>BASE21</v>
      </c>
      <c r="T28" s="47">
        <f t="shared" si="1"/>
        <v>0</v>
      </c>
      <c r="U28" s="47">
        <f t="shared" si="2"/>
        <v>0</v>
      </c>
      <c r="V28" s="47">
        <f t="shared" si="3"/>
        <v>0</v>
      </c>
      <c r="W28" s="47">
        <f t="shared" si="4"/>
        <v>0</v>
      </c>
      <c r="X28" s="48" t="e">
        <f t="shared" ca="1" si="5"/>
        <v>#N/A</v>
      </c>
    </row>
    <row r="29" spans="1:24">
      <c r="A29" s="1">
        <v>44927</v>
      </c>
      <c r="B29" s="1">
        <v>44957</v>
      </c>
      <c r="C29">
        <v>744</v>
      </c>
      <c r="D29">
        <f>IF(Kalkulator!D29="","",Kalkulator!D29)</f>
        <v>0</v>
      </c>
      <c r="E29">
        <f>IF(Kalkulator!E29="","",Kalkulator!E29)</f>
        <v>0</v>
      </c>
      <c r="F29">
        <f>IF(Kalkulator!F29="","",Kalkulator!F29)</f>
        <v>0</v>
      </c>
      <c r="G29">
        <f>IF(Kalkulator!G29="","",Kalkulator!G29)</f>
        <v>0</v>
      </c>
      <c r="H29">
        <f>IF(Kalkulator!H29="","",Kalkulator!H29)</f>
        <v>0</v>
      </c>
      <c r="I29" t="e">
        <f ca="1">IF(Kalkulator!I29="","",Kalkulator!I29)</f>
        <v>#N/A</v>
      </c>
      <c r="J29" t="str">
        <f>IF(Kalkulator!J29="","",Kalkulator!J29)</f>
        <v/>
      </c>
      <c r="K29">
        <f>IF(Kalkulator!K29="","",Kalkulator!K29)</f>
        <v>44957</v>
      </c>
      <c r="L29" t="str">
        <f>IF(Kalkulator!L29="","",Kalkulator!L29)</f>
        <v>BASE</v>
      </c>
      <c r="M29">
        <f>IF(Kalkulator!M29="","",Kalkulator!M29)</f>
        <v>21</v>
      </c>
      <c r="N29">
        <f>IF(Kalkulator!N29="","",Kalkulator!N29)</f>
        <v>10</v>
      </c>
      <c r="O29" t="e">
        <f ca="1">IF(Kalkulator!O29="","",Kalkulator!O29)</f>
        <v>#N/A</v>
      </c>
      <c r="P29">
        <f>IF(Kalkulator!P29="","",Kalkulator!P29)</f>
        <v>0</v>
      </c>
      <c r="Q29" t="e">
        <f ca="1">IF(Kalkulator!Q29="","",Kalkulator!Q29)</f>
        <v>#N/A</v>
      </c>
      <c r="R29" s="47">
        <f t="shared" si="6"/>
        <v>22</v>
      </c>
      <c r="S29" s="47" t="str">
        <f t="shared" si="0"/>
        <v>BASE22</v>
      </c>
      <c r="T29" s="47">
        <f t="shared" si="1"/>
        <v>0</v>
      </c>
      <c r="U29" s="47">
        <f t="shared" si="2"/>
        <v>0</v>
      </c>
      <c r="V29" s="47">
        <f t="shared" si="3"/>
        <v>0</v>
      </c>
      <c r="W29" s="47">
        <f t="shared" si="4"/>
        <v>0</v>
      </c>
      <c r="X29" s="48" t="e">
        <f t="shared" ca="1" si="5"/>
        <v>#N/A</v>
      </c>
    </row>
    <row r="30" spans="1:24">
      <c r="A30" s="1">
        <v>44958</v>
      </c>
      <c r="B30" s="1">
        <v>44985</v>
      </c>
      <c r="C30">
        <v>672</v>
      </c>
      <c r="D30">
        <f>IF(Kalkulator!D30="","",Kalkulator!D30)</f>
        <v>0</v>
      </c>
      <c r="E30">
        <f>IF(Kalkulator!E30="","",Kalkulator!E30)</f>
        <v>0</v>
      </c>
      <c r="F30">
        <f>IF(Kalkulator!F30="","",Kalkulator!F30)</f>
        <v>0</v>
      </c>
      <c r="G30">
        <f>IF(Kalkulator!G30="","",Kalkulator!G30)</f>
        <v>0</v>
      </c>
      <c r="H30">
        <f>IF(Kalkulator!H30="","",Kalkulator!H30)</f>
        <v>0</v>
      </c>
      <c r="I30" t="e">
        <f ca="1">IF(Kalkulator!I30="","",Kalkulator!I30)</f>
        <v>#N/A</v>
      </c>
      <c r="J30" t="str">
        <f>IF(Kalkulator!J30="","",Kalkulator!J30)</f>
        <v/>
      </c>
      <c r="K30">
        <f>IF(Kalkulator!K30="","",Kalkulator!K30)</f>
        <v>44985</v>
      </c>
      <c r="L30" t="str">
        <f>IF(Kalkulator!L30="","",Kalkulator!L30)</f>
        <v>BASE</v>
      </c>
      <c r="M30">
        <f>IF(Kalkulator!M30="","",Kalkulator!M30)</f>
        <v>20</v>
      </c>
      <c r="N30">
        <f>IF(Kalkulator!N30="","",Kalkulator!N30)</f>
        <v>8</v>
      </c>
      <c r="O30" t="e">
        <f ca="1">IF(Kalkulator!O30="","",Kalkulator!O30)</f>
        <v>#N/A</v>
      </c>
      <c r="P30">
        <f>IF(Kalkulator!P30="","",Kalkulator!P30)</f>
        <v>0</v>
      </c>
      <c r="Q30" t="e">
        <f ca="1">IF(Kalkulator!Q30="","",Kalkulator!Q30)</f>
        <v>#N/A</v>
      </c>
      <c r="R30" s="47">
        <f t="shared" si="6"/>
        <v>23</v>
      </c>
      <c r="S30" s="47" t="str">
        <f t="shared" si="0"/>
        <v>BASE23</v>
      </c>
      <c r="T30" s="47">
        <f t="shared" si="1"/>
        <v>0</v>
      </c>
      <c r="U30" s="47">
        <f t="shared" si="2"/>
        <v>0</v>
      </c>
      <c r="V30" s="47">
        <f t="shared" si="3"/>
        <v>0</v>
      </c>
      <c r="W30" s="47">
        <f t="shared" si="4"/>
        <v>0</v>
      </c>
      <c r="X30" s="48" t="e">
        <f t="shared" ca="1" si="5"/>
        <v>#N/A</v>
      </c>
    </row>
    <row r="31" spans="1:24">
      <c r="A31" s="1">
        <v>44986</v>
      </c>
      <c r="B31" s="1">
        <v>45016</v>
      </c>
      <c r="C31">
        <v>744</v>
      </c>
      <c r="D31">
        <f>IF(Kalkulator!D31="","",Kalkulator!D31)</f>
        <v>0</v>
      </c>
      <c r="E31">
        <f>IF(Kalkulator!E31="","",Kalkulator!E31)</f>
        <v>0</v>
      </c>
      <c r="F31">
        <f>IF(Kalkulator!F31="","",Kalkulator!F31)</f>
        <v>0</v>
      </c>
      <c r="G31">
        <f>IF(Kalkulator!G31="","",Kalkulator!G31)</f>
        <v>0</v>
      </c>
      <c r="H31">
        <f>IF(Kalkulator!H31="","",Kalkulator!H31)</f>
        <v>0</v>
      </c>
      <c r="I31" t="e">
        <f ca="1">IF(Kalkulator!I31="","",Kalkulator!I31)</f>
        <v>#N/A</v>
      </c>
      <c r="J31" t="str">
        <f>IF(Kalkulator!J31="","",Kalkulator!J31)</f>
        <v/>
      </c>
      <c r="K31">
        <f>IF(Kalkulator!K31="","",Kalkulator!K31)</f>
        <v>45016</v>
      </c>
      <c r="L31" t="str">
        <f>IF(Kalkulator!L31="","",Kalkulator!L31)</f>
        <v>BASE</v>
      </c>
      <c r="M31">
        <f>IF(Kalkulator!M31="","",Kalkulator!M31)</f>
        <v>23</v>
      </c>
      <c r="N31">
        <f>IF(Kalkulator!N31="","",Kalkulator!N31)</f>
        <v>8</v>
      </c>
      <c r="O31" t="e">
        <f ca="1">IF(Kalkulator!O31="","",Kalkulator!O31)</f>
        <v>#N/A</v>
      </c>
      <c r="P31">
        <f>IF(Kalkulator!P31="","",Kalkulator!P31)</f>
        <v>0</v>
      </c>
      <c r="Q31" t="e">
        <f ca="1">IF(Kalkulator!Q31="","",Kalkulator!Q31)</f>
        <v>#N/A</v>
      </c>
      <c r="R31" s="47">
        <f t="shared" si="6"/>
        <v>24</v>
      </c>
      <c r="S31" s="47" t="str">
        <f t="shared" si="0"/>
        <v>BASE24</v>
      </c>
      <c r="T31" s="47">
        <f t="shared" si="1"/>
        <v>0</v>
      </c>
      <c r="U31" s="47">
        <f t="shared" si="2"/>
        <v>0</v>
      </c>
      <c r="V31" s="47">
        <f t="shared" si="3"/>
        <v>0</v>
      </c>
      <c r="W31" s="47">
        <f t="shared" si="4"/>
        <v>0</v>
      </c>
      <c r="X31" s="48" t="e">
        <f t="shared" ca="1" si="5"/>
        <v>#N/A</v>
      </c>
    </row>
    <row r="32" spans="1:24">
      <c r="A32" s="1">
        <v>45017</v>
      </c>
      <c r="B32" s="1">
        <v>45107</v>
      </c>
      <c r="C32">
        <v>2184</v>
      </c>
      <c r="D32">
        <f>IF(Kalkulator!D32="","",Kalkulator!D32)</f>
        <v>0</v>
      </c>
      <c r="E32">
        <f>IF(Kalkulator!E32="","",Kalkulator!E32)</f>
        <v>0</v>
      </c>
      <c r="F32">
        <f>IF(Kalkulator!F32="","",Kalkulator!F32)</f>
        <v>0</v>
      </c>
      <c r="G32">
        <f>IF(Kalkulator!G32="","",Kalkulator!G32)</f>
        <v>0</v>
      </c>
      <c r="H32">
        <f>IF(Kalkulator!H32="","",Kalkulator!H32)</f>
        <v>0</v>
      </c>
      <c r="I32" t="e">
        <f ca="1">IF(Kalkulator!I32="","",Kalkulator!I32)</f>
        <v>#N/A</v>
      </c>
      <c r="J32" t="str">
        <f>IF(Kalkulator!J32="","",Kalkulator!J32)</f>
        <v/>
      </c>
      <c r="K32">
        <f>IF(Kalkulator!K32="","",Kalkulator!K32)</f>
        <v>45107</v>
      </c>
      <c r="L32" t="str">
        <f>IF(Kalkulator!L32="","",Kalkulator!L32)</f>
        <v>BASE</v>
      </c>
      <c r="M32">
        <f>IF(Kalkulator!M32="","",Kalkulator!M32)</f>
        <v>61</v>
      </c>
      <c r="N32">
        <f>IF(Kalkulator!N32="","",Kalkulator!N32)</f>
        <v>30</v>
      </c>
      <c r="O32" t="e">
        <f ca="1">IF(Kalkulator!O32="","",Kalkulator!O32)</f>
        <v>#N/A</v>
      </c>
      <c r="P32">
        <f>IF(Kalkulator!P32="","",Kalkulator!P32)</f>
        <v>0</v>
      </c>
      <c r="Q32" t="e">
        <f ca="1">IF(Kalkulator!Q32="","",Kalkulator!Q32)</f>
        <v>#N/A</v>
      </c>
      <c r="R32" s="47">
        <f t="shared" si="6"/>
        <v>25</v>
      </c>
      <c r="S32" s="47" t="str">
        <f t="shared" si="0"/>
        <v>BASE25</v>
      </c>
      <c r="T32" s="47">
        <f t="shared" si="1"/>
        <v>0</v>
      </c>
      <c r="U32" s="47">
        <f t="shared" si="2"/>
        <v>0</v>
      </c>
      <c r="V32" s="47">
        <f t="shared" si="3"/>
        <v>0</v>
      </c>
      <c r="W32" s="47">
        <f t="shared" si="4"/>
        <v>0</v>
      </c>
      <c r="X32" s="48" t="e">
        <f t="shared" ca="1" si="5"/>
        <v>#N/A</v>
      </c>
    </row>
    <row r="33" spans="1:24">
      <c r="A33" s="1">
        <v>45108</v>
      </c>
      <c r="B33" s="1">
        <v>45199</v>
      </c>
      <c r="C33">
        <v>2208</v>
      </c>
      <c r="D33">
        <f>IF(Kalkulator!D33="","",Kalkulator!D33)</f>
        <v>0</v>
      </c>
      <c r="E33">
        <f>IF(Kalkulator!E33="","",Kalkulator!E33)</f>
        <v>0</v>
      </c>
      <c r="F33">
        <f>IF(Kalkulator!F33="","",Kalkulator!F33)</f>
        <v>0</v>
      </c>
      <c r="G33">
        <f>IF(Kalkulator!G33="","",Kalkulator!G33)</f>
        <v>0</v>
      </c>
      <c r="H33">
        <f>IF(Kalkulator!H33="","",Kalkulator!H33)</f>
        <v>0</v>
      </c>
      <c r="I33" t="e">
        <f ca="1">IF(Kalkulator!I33="","",Kalkulator!I33)</f>
        <v>#N/A</v>
      </c>
      <c r="J33" t="str">
        <f>IF(Kalkulator!J33="","",Kalkulator!J33)</f>
        <v/>
      </c>
      <c r="K33">
        <f>IF(Kalkulator!K33="","",Kalkulator!K33)</f>
        <v>45199</v>
      </c>
      <c r="L33" t="str">
        <f>IF(Kalkulator!L33="","",Kalkulator!L33)</f>
        <v>BASE</v>
      </c>
      <c r="M33">
        <f>IF(Kalkulator!M33="","",Kalkulator!M33)</f>
        <v>64</v>
      </c>
      <c r="N33">
        <f>IF(Kalkulator!N33="","",Kalkulator!N33)</f>
        <v>28</v>
      </c>
      <c r="O33" t="e">
        <f ca="1">IF(Kalkulator!O33="","",Kalkulator!O33)</f>
        <v>#N/A</v>
      </c>
      <c r="P33">
        <f>IF(Kalkulator!P33="","",Kalkulator!P33)</f>
        <v>0</v>
      </c>
      <c r="Q33" t="e">
        <f ca="1">IF(Kalkulator!Q33="","",Kalkulator!Q33)</f>
        <v>#N/A</v>
      </c>
      <c r="R33" s="47">
        <f t="shared" si="6"/>
        <v>26</v>
      </c>
      <c r="S33" s="47" t="str">
        <f t="shared" si="0"/>
        <v>BASE26</v>
      </c>
      <c r="T33" s="47">
        <f t="shared" si="1"/>
        <v>0</v>
      </c>
      <c r="U33" s="47">
        <f t="shared" si="2"/>
        <v>0</v>
      </c>
      <c r="V33" s="47">
        <f t="shared" si="3"/>
        <v>0</v>
      </c>
      <c r="W33" s="47">
        <f t="shared" si="4"/>
        <v>0</v>
      </c>
      <c r="X33" s="48" t="e">
        <f t="shared" ca="1" si="5"/>
        <v>#N/A</v>
      </c>
    </row>
    <row r="34" spans="1:24">
      <c r="A34" s="1">
        <v>45200</v>
      </c>
      <c r="B34" s="1">
        <v>45291</v>
      </c>
      <c r="C34">
        <v>2208</v>
      </c>
      <c r="D34">
        <f>IF(Kalkulator!D34="","",Kalkulator!D34)</f>
        <v>0</v>
      </c>
      <c r="E34">
        <f>IF(Kalkulator!E34="","",Kalkulator!E34)</f>
        <v>0</v>
      </c>
      <c r="F34">
        <f>IF(Kalkulator!F34="","",Kalkulator!F34)</f>
        <v>0</v>
      </c>
      <c r="G34">
        <f>IF(Kalkulator!G34="","",Kalkulator!G34)</f>
        <v>0</v>
      </c>
      <c r="H34">
        <f>IF(Kalkulator!H34="","",Kalkulator!H34)</f>
        <v>0</v>
      </c>
      <c r="I34" t="e">
        <f ca="1">IF(Kalkulator!I34="","",Kalkulator!I34)</f>
        <v>#N/A</v>
      </c>
      <c r="J34" t="str">
        <f>IF(Kalkulator!J34="","",Kalkulator!J34)</f>
        <v/>
      </c>
      <c r="K34">
        <f>IF(Kalkulator!K34="","",Kalkulator!K34)</f>
        <v>45291</v>
      </c>
      <c r="L34" t="str">
        <f>IF(Kalkulator!L34="","",Kalkulator!L34)</f>
        <v>BASE</v>
      </c>
      <c r="M34">
        <f>IF(Kalkulator!M34="","",Kalkulator!M34)</f>
        <v>62</v>
      </c>
      <c r="N34">
        <f>IF(Kalkulator!N34="","",Kalkulator!N34)</f>
        <v>30</v>
      </c>
      <c r="O34" t="e">
        <f ca="1">IF(Kalkulator!O34="","",Kalkulator!O34)</f>
        <v>#N/A</v>
      </c>
      <c r="P34">
        <f>IF(Kalkulator!P34="","",Kalkulator!P34)</f>
        <v>0</v>
      </c>
      <c r="Q34" t="e">
        <f ca="1">IF(Kalkulator!Q34="","",Kalkulator!Q34)</f>
        <v>#N/A</v>
      </c>
      <c r="R34" s="47">
        <f t="shared" si="6"/>
        <v>27</v>
      </c>
      <c r="S34" s="47" t="str">
        <f t="shared" si="0"/>
        <v>BASE27</v>
      </c>
      <c r="T34" s="47">
        <f t="shared" si="1"/>
        <v>0</v>
      </c>
      <c r="U34" s="47">
        <f t="shared" si="2"/>
        <v>0</v>
      </c>
      <c r="V34" s="47">
        <f t="shared" si="3"/>
        <v>0</v>
      </c>
      <c r="W34" s="47">
        <f t="shared" si="4"/>
        <v>0</v>
      </c>
      <c r="X34" s="48" t="e">
        <f t="shared" ca="1" si="5"/>
        <v>#N/A</v>
      </c>
    </row>
    <row r="35" spans="1:24">
      <c r="A35" s="1">
        <v>45292</v>
      </c>
      <c r="B35" s="1">
        <v>45382</v>
      </c>
      <c r="C35">
        <v>2184</v>
      </c>
      <c r="D35">
        <f>IF(Kalkulator!D35="","",Kalkulator!D35)</f>
        <v>0</v>
      </c>
      <c r="E35">
        <f>IF(Kalkulator!E35="","",Kalkulator!E35)</f>
        <v>0</v>
      </c>
      <c r="F35">
        <f>IF(Kalkulator!F35="","",Kalkulator!F35)</f>
        <v>0</v>
      </c>
      <c r="G35">
        <f>IF(Kalkulator!G35="","",Kalkulator!G35)</f>
        <v>0</v>
      </c>
      <c r="H35">
        <f>IF(Kalkulator!H35="","",Kalkulator!H35)</f>
        <v>0</v>
      </c>
      <c r="I35" t="e">
        <f ca="1">IF(Kalkulator!I35="","",Kalkulator!I35)</f>
        <v>#N/A</v>
      </c>
      <c r="J35" t="str">
        <f>IF(Kalkulator!J35="","",Kalkulator!J35)</f>
        <v/>
      </c>
      <c r="K35">
        <f>IF(Kalkulator!K35="","",Kalkulator!K35)</f>
        <v>45382</v>
      </c>
      <c r="L35" t="str">
        <f>IF(Kalkulator!L35="","",Kalkulator!L35)</f>
        <v>BASE</v>
      </c>
      <c r="M35">
        <f>IF(Kalkulator!M35="","",Kalkulator!M35)</f>
        <v>65</v>
      </c>
      <c r="N35">
        <f>IF(Kalkulator!N35="","",Kalkulator!N35)</f>
        <v>26</v>
      </c>
      <c r="O35" t="e">
        <f ca="1">IF(Kalkulator!O35="","",Kalkulator!O35)</f>
        <v>#N/A</v>
      </c>
      <c r="P35">
        <f>IF(Kalkulator!P35="","",Kalkulator!P35)</f>
        <v>0</v>
      </c>
      <c r="Q35" t="e">
        <f ca="1">IF(Kalkulator!Q35="","",Kalkulator!Q35)</f>
        <v>#N/A</v>
      </c>
      <c r="R35" s="47">
        <f t="shared" si="6"/>
        <v>28</v>
      </c>
      <c r="S35" s="47" t="str">
        <f t="shared" si="0"/>
        <v>BASE28</v>
      </c>
      <c r="T35" s="47">
        <f t="shared" si="1"/>
        <v>0</v>
      </c>
      <c r="U35" s="47">
        <f t="shared" si="2"/>
        <v>0</v>
      </c>
      <c r="V35" s="47">
        <f t="shared" si="3"/>
        <v>0</v>
      </c>
      <c r="W35" s="47">
        <f t="shared" si="4"/>
        <v>0</v>
      </c>
      <c r="X35" s="48" t="e">
        <f t="shared" ca="1" si="5"/>
        <v>#N/A</v>
      </c>
    </row>
    <row r="36" spans="1:24">
      <c r="A36" s="1">
        <v>45383</v>
      </c>
      <c r="B36" s="1">
        <v>45657</v>
      </c>
      <c r="C36">
        <v>6600</v>
      </c>
      <c r="D36">
        <f>IF(Kalkulator!D36="","",Kalkulator!D36)</f>
        <v>0</v>
      </c>
      <c r="E36">
        <f>IF(Kalkulator!E36="","",Kalkulator!E36)</f>
        <v>0</v>
      </c>
      <c r="F36">
        <f>IF(Kalkulator!F36="","",Kalkulator!F36)</f>
        <v>0</v>
      </c>
      <c r="G36">
        <f>IF(Kalkulator!G36="","",Kalkulator!G36)</f>
        <v>0</v>
      </c>
      <c r="H36">
        <f>IF(Kalkulator!H36="","",Kalkulator!H36)</f>
        <v>0</v>
      </c>
      <c r="I36" t="e">
        <f ca="1">IF(Kalkulator!I36="","",Kalkulator!I36)</f>
        <v>#N/A</v>
      </c>
      <c r="J36" t="str">
        <f>IF(Kalkulator!J36="","",Kalkulator!J36)</f>
        <v/>
      </c>
      <c r="K36">
        <f>IF(Kalkulator!K36="","",Kalkulator!K36)</f>
        <v>45657</v>
      </c>
      <c r="L36" t="str">
        <f>IF(Kalkulator!L36="","",Kalkulator!L36)</f>
        <v>BASE</v>
      </c>
      <c r="M36">
        <f>IF(Kalkulator!M36="","",Kalkulator!M36)</f>
        <v>197</v>
      </c>
      <c r="N36">
        <f>IF(Kalkulator!N36="","",Kalkulator!N36)</f>
        <v>78</v>
      </c>
      <c r="O36" t="e">
        <f ca="1">IF(Kalkulator!O36="","",Kalkulator!O36)</f>
        <v>#N/A</v>
      </c>
      <c r="P36">
        <f>IF(Kalkulator!P36="","",Kalkulator!P36)</f>
        <v>0</v>
      </c>
      <c r="Q36" t="e">
        <f ca="1">IF(Kalkulator!Q36="","",Kalkulator!Q36)</f>
        <v>#N/A</v>
      </c>
      <c r="R36" s="47">
        <f t="shared" si="6"/>
        <v>29</v>
      </c>
      <c r="S36" s="47" t="str">
        <f t="shared" si="0"/>
        <v>BASE29</v>
      </c>
      <c r="T36" s="47">
        <f t="shared" si="1"/>
        <v>0</v>
      </c>
      <c r="U36" s="47">
        <f t="shared" si="2"/>
        <v>0</v>
      </c>
      <c r="V36" s="47">
        <f t="shared" si="3"/>
        <v>0</v>
      </c>
      <c r="W36" s="47">
        <f t="shared" si="4"/>
        <v>0</v>
      </c>
      <c r="X36" s="48" t="e">
        <f t="shared" ca="1" si="5"/>
        <v>#N/A</v>
      </c>
    </row>
    <row r="37" spans="1:24">
      <c r="A37" s="1">
        <v>45658</v>
      </c>
      <c r="B37" s="1">
        <v>46022</v>
      </c>
      <c r="C37">
        <v>8760</v>
      </c>
      <c r="D37">
        <f>IF(Kalkulator!D37="","",Kalkulator!D37)</f>
        <v>0</v>
      </c>
      <c r="E37">
        <f>IF(Kalkulator!E37="","",Kalkulator!E37)</f>
        <v>0</v>
      </c>
      <c r="F37">
        <f>IF(Kalkulator!F37="","",Kalkulator!F37)</f>
        <v>0</v>
      </c>
      <c r="G37">
        <f>IF(Kalkulator!G37="","",Kalkulator!G37)</f>
        <v>0</v>
      </c>
      <c r="H37">
        <f>IF(Kalkulator!H37="","",Kalkulator!H37)</f>
        <v>0</v>
      </c>
      <c r="I37" t="e">
        <f ca="1">IF(Kalkulator!I37="","",Kalkulator!I37)</f>
        <v>#N/A</v>
      </c>
      <c r="J37" t="str">
        <f>IF(Kalkulator!J37="","",Kalkulator!J37)</f>
        <v/>
      </c>
      <c r="K37">
        <f>IF(Kalkulator!K37="","",Kalkulator!K37)</f>
        <v>46022</v>
      </c>
      <c r="L37" t="str">
        <f>IF(Kalkulator!L37="","",Kalkulator!L37)</f>
        <v>BASE</v>
      </c>
      <c r="M37">
        <f>IF(Kalkulator!M37="","",Kalkulator!M37)</f>
        <v>261</v>
      </c>
      <c r="N37">
        <f>IF(Kalkulator!N37="","",Kalkulator!N37)</f>
        <v>104</v>
      </c>
      <c r="O37" t="e">
        <f ca="1">IF(Kalkulator!O37="","",Kalkulator!O37)</f>
        <v>#N/A</v>
      </c>
      <c r="P37">
        <f>IF(Kalkulator!P37="","",Kalkulator!P37)</f>
        <v>0</v>
      </c>
      <c r="Q37" t="e">
        <f ca="1">IF(Kalkulator!Q37="","",Kalkulator!Q37)</f>
        <v>#N/A</v>
      </c>
      <c r="R37" s="47">
        <f t="shared" si="6"/>
        <v>30</v>
      </c>
      <c r="S37" s="47" t="str">
        <f t="shared" si="0"/>
        <v>BASE30</v>
      </c>
      <c r="T37" s="47">
        <f t="shared" si="1"/>
        <v>0</v>
      </c>
      <c r="U37" s="47">
        <f t="shared" si="2"/>
        <v>0</v>
      </c>
      <c r="V37" s="47">
        <f t="shared" si="3"/>
        <v>0</v>
      </c>
      <c r="W37" s="47">
        <f t="shared" si="4"/>
        <v>0</v>
      </c>
      <c r="X37" s="48" t="e">
        <f t="shared" ca="1" si="5"/>
        <v>#N/A</v>
      </c>
    </row>
    <row r="38" spans="1:24">
      <c r="A38" s="1">
        <v>46023</v>
      </c>
      <c r="B38" s="1">
        <v>46387</v>
      </c>
      <c r="C38">
        <v>8760</v>
      </c>
      <c r="D38">
        <f>IF(Kalkulator!D38="","",Kalkulator!D38)</f>
        <v>0</v>
      </c>
      <c r="E38">
        <f>IF(Kalkulator!E38="","",Kalkulator!E38)</f>
        <v>0</v>
      </c>
      <c r="F38">
        <f>IF(Kalkulator!F38="","",Kalkulator!F38)</f>
        <v>0</v>
      </c>
      <c r="G38">
        <f>IF(Kalkulator!G38="","",Kalkulator!G38)</f>
        <v>0</v>
      </c>
      <c r="H38">
        <f>IF(Kalkulator!H38="","",Kalkulator!H38)</f>
        <v>0</v>
      </c>
      <c r="I38" t="e">
        <f ca="1">IF(Kalkulator!I38="","",Kalkulator!I38)</f>
        <v>#N/A</v>
      </c>
      <c r="J38" t="str">
        <f>IF(Kalkulator!J38="","",Kalkulator!J38)</f>
        <v/>
      </c>
      <c r="K38">
        <f>IF(Kalkulator!K38="","",Kalkulator!K38)</f>
        <v>46387</v>
      </c>
      <c r="L38" t="str">
        <f>IF(Kalkulator!L38="","",Kalkulator!L38)</f>
        <v>BASE</v>
      </c>
      <c r="M38">
        <f>IF(Kalkulator!M38="","",Kalkulator!M38)</f>
        <v>261</v>
      </c>
      <c r="N38">
        <f>IF(Kalkulator!N38="","",Kalkulator!N38)</f>
        <v>104</v>
      </c>
      <c r="O38" t="e">
        <f ca="1">IF(Kalkulator!O38="","",Kalkulator!O38)</f>
        <v>#N/A</v>
      </c>
      <c r="P38">
        <f>IF(Kalkulator!P38="","",Kalkulator!P38)</f>
        <v>0</v>
      </c>
      <c r="Q38" t="e">
        <f ca="1">IF(Kalkulator!Q38="","",Kalkulator!Q38)</f>
        <v>#N/A</v>
      </c>
      <c r="R38" s="47">
        <f t="shared" si="6"/>
        <v>31</v>
      </c>
      <c r="S38" s="47" t="str">
        <f t="shared" si="0"/>
        <v>BASE31</v>
      </c>
      <c r="T38" s="47">
        <f t="shared" si="1"/>
        <v>0</v>
      </c>
      <c r="U38" s="47">
        <f t="shared" si="2"/>
        <v>0</v>
      </c>
      <c r="V38" s="47">
        <f t="shared" si="3"/>
        <v>0</v>
      </c>
      <c r="W38" s="47">
        <f t="shared" si="4"/>
        <v>0</v>
      </c>
      <c r="X38" s="48" t="e">
        <f t="shared" ca="1" si="5"/>
        <v>#N/A</v>
      </c>
    </row>
    <row r="39" spans="1:24">
      <c r="A39" s="1">
        <v>44830</v>
      </c>
      <c r="B39" s="1">
        <v>44830</v>
      </c>
      <c r="C39">
        <v>15</v>
      </c>
      <c r="D39">
        <f>IF(Kalkulator!D39="","",Kalkulator!D39)</f>
        <v>0</v>
      </c>
      <c r="E39">
        <f>IF(Kalkulator!E39="","",Kalkulator!E39)</f>
        <v>0</v>
      </c>
      <c r="F39">
        <f>IF(Kalkulator!F39="","",Kalkulator!F39)</f>
        <v>0</v>
      </c>
      <c r="G39">
        <f>IF(Kalkulator!G39="","",Kalkulator!G39)</f>
        <v>0</v>
      </c>
      <c r="H39">
        <f>IF(Kalkulator!H39="","",Kalkulator!H39)</f>
        <v>0</v>
      </c>
      <c r="I39" t="e">
        <f ca="1">IF(Kalkulator!I39="","",Kalkulator!I39)</f>
        <v>#N/A</v>
      </c>
      <c r="J39" t="str">
        <f>IF(Kalkulator!J39="","",Kalkulator!J39)</f>
        <v/>
      </c>
      <c r="K39">
        <f>IF(Kalkulator!K39="","",Kalkulator!K39)</f>
        <v>44830</v>
      </c>
      <c r="L39" t="str">
        <f>IF(Kalkulator!L39="","",Kalkulator!L39)</f>
        <v>PEAK5</v>
      </c>
      <c r="M39">
        <f>IF(Kalkulator!M39="","",Kalkulator!M39)</f>
        <v>1</v>
      </c>
      <c r="N39">
        <f>IF(Kalkulator!N39="","",Kalkulator!N39)</f>
        <v>0</v>
      </c>
      <c r="O39" t="e">
        <f ca="1">IF(Kalkulator!O39="","",Kalkulator!O39)</f>
        <v>#N/A</v>
      </c>
      <c r="P39">
        <f>IF(Kalkulator!P39="","",Kalkulator!P39)</f>
        <v>0</v>
      </c>
      <c r="Q39" t="e">
        <f ca="1">IF(Kalkulator!Q39="","",Kalkulator!Q39)</f>
        <v>#N/A</v>
      </c>
      <c r="R39" s="47">
        <f t="shared" si="6"/>
        <v>1</v>
      </c>
      <c r="S39" s="47" t="str">
        <f t="shared" si="0"/>
        <v>PEAK51</v>
      </c>
      <c r="T39" s="47">
        <f t="shared" si="1"/>
        <v>0</v>
      </c>
      <c r="U39" s="47">
        <f t="shared" si="2"/>
        <v>0</v>
      </c>
      <c r="V39" s="47">
        <f t="shared" si="3"/>
        <v>0</v>
      </c>
      <c r="W39" s="47">
        <f t="shared" si="4"/>
        <v>0</v>
      </c>
      <c r="X39" s="48" t="e">
        <f t="shared" ca="1" si="5"/>
        <v>#N/A</v>
      </c>
    </row>
    <row r="40" spans="1:24">
      <c r="A40" s="1">
        <v>44831</v>
      </c>
      <c r="B40" s="1">
        <v>44831</v>
      </c>
      <c r="C40">
        <v>15</v>
      </c>
      <c r="D40">
        <f>IF(Kalkulator!D40="","",Kalkulator!D40)</f>
        <v>0</v>
      </c>
      <c r="E40">
        <f>IF(Kalkulator!E40="","",Kalkulator!E40)</f>
        <v>0</v>
      </c>
      <c r="F40">
        <f>IF(Kalkulator!F40="","",Kalkulator!F40)</f>
        <v>0</v>
      </c>
      <c r="G40">
        <f>IF(Kalkulator!G40="","",Kalkulator!G40)</f>
        <v>0</v>
      </c>
      <c r="H40">
        <f>IF(Kalkulator!H40="","",Kalkulator!H40)</f>
        <v>0</v>
      </c>
      <c r="I40" t="e">
        <f ca="1">IF(Kalkulator!I40="","",Kalkulator!I40)</f>
        <v>#N/A</v>
      </c>
      <c r="J40" t="str">
        <f>IF(Kalkulator!J40="","",Kalkulator!J40)</f>
        <v/>
      </c>
      <c r="K40">
        <f>IF(Kalkulator!K40="","",Kalkulator!K40)</f>
        <v>44831</v>
      </c>
      <c r="L40" t="str">
        <f>IF(Kalkulator!L40="","",Kalkulator!L40)</f>
        <v>PEAK5</v>
      </c>
      <c r="M40">
        <f>IF(Kalkulator!M40="","",Kalkulator!M40)</f>
        <v>1</v>
      </c>
      <c r="N40">
        <f>IF(Kalkulator!N40="","",Kalkulator!N40)</f>
        <v>0</v>
      </c>
      <c r="O40" t="e">
        <f ca="1">IF(Kalkulator!O40="","",Kalkulator!O40)</f>
        <v>#N/A</v>
      </c>
      <c r="P40">
        <f>IF(Kalkulator!P40="","",Kalkulator!P40)</f>
        <v>0</v>
      </c>
      <c r="Q40" t="e">
        <f ca="1">IF(Kalkulator!Q40="","",Kalkulator!Q40)</f>
        <v>#N/A</v>
      </c>
      <c r="R40" s="47">
        <f t="shared" si="6"/>
        <v>2</v>
      </c>
      <c r="S40" s="47" t="str">
        <f t="shared" si="0"/>
        <v>PEAK52</v>
      </c>
      <c r="T40" s="47">
        <f t="shared" si="1"/>
        <v>0</v>
      </c>
      <c r="U40" s="47">
        <f t="shared" si="2"/>
        <v>0</v>
      </c>
      <c r="V40" s="47">
        <f t="shared" si="3"/>
        <v>0</v>
      </c>
      <c r="W40" s="47">
        <f t="shared" si="4"/>
        <v>0</v>
      </c>
      <c r="X40" s="48" t="e">
        <f t="shared" ca="1" si="5"/>
        <v>#N/A</v>
      </c>
    </row>
    <row r="41" spans="1:24">
      <c r="A41" s="1">
        <v>44832</v>
      </c>
      <c r="B41" s="1">
        <v>44832</v>
      </c>
      <c r="C41">
        <v>15</v>
      </c>
      <c r="D41">
        <f>IF(Kalkulator!D41="","",Kalkulator!D41)</f>
        <v>0</v>
      </c>
      <c r="E41">
        <f>IF(Kalkulator!E41="","",Kalkulator!E41)</f>
        <v>0</v>
      </c>
      <c r="F41">
        <f>IF(Kalkulator!F41="","",Kalkulator!F41)</f>
        <v>0</v>
      </c>
      <c r="G41">
        <f>IF(Kalkulator!G41="","",Kalkulator!G41)</f>
        <v>0</v>
      </c>
      <c r="H41">
        <f>IF(Kalkulator!H41="","",Kalkulator!H41)</f>
        <v>0</v>
      </c>
      <c r="I41" t="e">
        <f ca="1">IF(Kalkulator!I41="","",Kalkulator!I41)</f>
        <v>#N/A</v>
      </c>
      <c r="J41" t="str">
        <f>IF(Kalkulator!J41="","",Kalkulator!J41)</f>
        <v/>
      </c>
      <c r="K41">
        <f>IF(Kalkulator!K41="","",Kalkulator!K41)</f>
        <v>44832</v>
      </c>
      <c r="L41" t="str">
        <f>IF(Kalkulator!L41="","",Kalkulator!L41)</f>
        <v>PEAK5</v>
      </c>
      <c r="M41">
        <f>IF(Kalkulator!M41="","",Kalkulator!M41)</f>
        <v>1</v>
      </c>
      <c r="N41">
        <f>IF(Kalkulator!N41="","",Kalkulator!N41)</f>
        <v>0</v>
      </c>
      <c r="O41" t="e">
        <f ca="1">IF(Kalkulator!O41="","",Kalkulator!O41)</f>
        <v>#N/A</v>
      </c>
      <c r="P41">
        <f>IF(Kalkulator!P41="","",Kalkulator!P41)</f>
        <v>0</v>
      </c>
      <c r="Q41" t="e">
        <f ca="1">IF(Kalkulator!Q41="","",Kalkulator!Q41)</f>
        <v>#N/A</v>
      </c>
      <c r="R41" s="47">
        <f t="shared" si="6"/>
        <v>3</v>
      </c>
      <c r="S41" s="47" t="str">
        <f t="shared" si="0"/>
        <v>PEAK53</v>
      </c>
      <c r="T41" s="47">
        <f t="shared" si="1"/>
        <v>0</v>
      </c>
      <c r="U41" s="47">
        <f t="shared" si="2"/>
        <v>0</v>
      </c>
      <c r="V41" s="47">
        <f t="shared" si="3"/>
        <v>0</v>
      </c>
      <c r="W41" s="47">
        <f t="shared" si="4"/>
        <v>0</v>
      </c>
      <c r="X41" s="48" t="e">
        <f t="shared" ca="1" si="5"/>
        <v>#N/A</v>
      </c>
    </row>
    <row r="42" spans="1:24">
      <c r="A42" s="1">
        <v>44833</v>
      </c>
      <c r="B42" s="1">
        <v>44833</v>
      </c>
      <c r="C42">
        <v>15</v>
      </c>
      <c r="D42">
        <f>IF(Kalkulator!D42="","",Kalkulator!D42)</f>
        <v>0</v>
      </c>
      <c r="E42">
        <f>IF(Kalkulator!E42="","",Kalkulator!E42)</f>
        <v>0</v>
      </c>
      <c r="F42">
        <f>IF(Kalkulator!F42="","",Kalkulator!F42)</f>
        <v>0</v>
      </c>
      <c r="G42">
        <f>IF(Kalkulator!G42="","",Kalkulator!G42)</f>
        <v>0</v>
      </c>
      <c r="H42">
        <f>IF(Kalkulator!H42="","",Kalkulator!H42)</f>
        <v>0</v>
      </c>
      <c r="I42" t="e">
        <f ca="1">IF(Kalkulator!I42="","",Kalkulator!I42)</f>
        <v>#N/A</v>
      </c>
      <c r="J42" t="str">
        <f>IF(Kalkulator!J42="","",Kalkulator!J42)</f>
        <v/>
      </c>
      <c r="K42">
        <f>IF(Kalkulator!K42="","",Kalkulator!K42)</f>
        <v>44833</v>
      </c>
      <c r="L42" t="str">
        <f>IF(Kalkulator!L42="","",Kalkulator!L42)</f>
        <v>PEAK5</v>
      </c>
      <c r="M42">
        <f>IF(Kalkulator!M42="","",Kalkulator!M42)</f>
        <v>1</v>
      </c>
      <c r="N42">
        <f>IF(Kalkulator!N42="","",Kalkulator!N42)</f>
        <v>0</v>
      </c>
      <c r="O42" t="e">
        <f ca="1">IF(Kalkulator!O42="","",Kalkulator!O42)</f>
        <v>#N/A</v>
      </c>
      <c r="P42">
        <f>IF(Kalkulator!P42="","",Kalkulator!P42)</f>
        <v>0</v>
      </c>
      <c r="Q42" t="e">
        <f ca="1">IF(Kalkulator!Q42="","",Kalkulator!Q42)</f>
        <v>#N/A</v>
      </c>
      <c r="R42" s="47">
        <f t="shared" si="6"/>
        <v>4</v>
      </c>
      <c r="S42" s="47" t="str">
        <f t="shared" si="0"/>
        <v>PEAK54</v>
      </c>
      <c r="T42" s="47">
        <f t="shared" si="1"/>
        <v>0</v>
      </c>
      <c r="U42" s="47">
        <f t="shared" si="2"/>
        <v>0</v>
      </c>
      <c r="V42" s="47">
        <f t="shared" si="3"/>
        <v>0</v>
      </c>
      <c r="W42" s="47">
        <f t="shared" si="4"/>
        <v>0</v>
      </c>
      <c r="X42" s="48" t="e">
        <f t="shared" ca="1" si="5"/>
        <v>#N/A</v>
      </c>
    </row>
    <row r="43" spans="1:24">
      <c r="A43" s="1">
        <v>44834</v>
      </c>
      <c r="B43" s="1">
        <v>44834</v>
      </c>
      <c r="C43">
        <v>15</v>
      </c>
      <c r="D43">
        <f>IF(Kalkulator!D43="","",Kalkulator!D43)</f>
        <v>0</v>
      </c>
      <c r="E43">
        <f>IF(Kalkulator!E43="","",Kalkulator!E43)</f>
        <v>0</v>
      </c>
      <c r="F43">
        <f>IF(Kalkulator!F43="","",Kalkulator!F43)</f>
        <v>0</v>
      </c>
      <c r="G43">
        <f>IF(Kalkulator!G43="","",Kalkulator!G43)</f>
        <v>0</v>
      </c>
      <c r="H43">
        <f>IF(Kalkulator!H43="","",Kalkulator!H43)</f>
        <v>0</v>
      </c>
      <c r="I43" t="e">
        <f ca="1">IF(Kalkulator!I43="","",Kalkulator!I43)</f>
        <v>#N/A</v>
      </c>
      <c r="J43" t="str">
        <f>IF(Kalkulator!J43="","",Kalkulator!J43)</f>
        <v/>
      </c>
      <c r="K43">
        <f>IF(Kalkulator!K43="","",Kalkulator!K43)</f>
        <v>44834</v>
      </c>
      <c r="L43" t="str">
        <f>IF(Kalkulator!L43="","",Kalkulator!L43)</f>
        <v>PEAK5</v>
      </c>
      <c r="M43">
        <f>IF(Kalkulator!M43="","",Kalkulator!M43)</f>
        <v>1</v>
      </c>
      <c r="N43">
        <f>IF(Kalkulator!N43="","",Kalkulator!N43)</f>
        <v>0</v>
      </c>
      <c r="O43" t="e">
        <f ca="1">IF(Kalkulator!O43="","",Kalkulator!O43)</f>
        <v>#N/A</v>
      </c>
      <c r="P43">
        <f>IF(Kalkulator!P43="","",Kalkulator!P43)</f>
        <v>0</v>
      </c>
      <c r="Q43" t="e">
        <f ca="1">IF(Kalkulator!Q43="","",Kalkulator!Q43)</f>
        <v>#N/A</v>
      </c>
      <c r="R43" s="47">
        <f t="shared" si="6"/>
        <v>5</v>
      </c>
      <c r="S43" s="47" t="str">
        <f t="shared" si="0"/>
        <v>PEAK55</v>
      </c>
      <c r="T43" s="47">
        <f t="shared" si="1"/>
        <v>0</v>
      </c>
      <c r="U43" s="47">
        <f t="shared" si="2"/>
        <v>0</v>
      </c>
      <c r="V43" s="47">
        <f t="shared" si="3"/>
        <v>0</v>
      </c>
      <c r="W43" s="47">
        <f t="shared" si="4"/>
        <v>0</v>
      </c>
      <c r="X43" s="48" t="e">
        <f t="shared" ca="1" si="5"/>
        <v>#N/A</v>
      </c>
    </row>
    <row r="44" spans="1:24">
      <c r="A44" s="1">
        <v>44835</v>
      </c>
      <c r="B44" s="1">
        <v>44835</v>
      </c>
      <c r="C44">
        <v>0</v>
      </c>
      <c r="D44">
        <f>IF(Kalkulator!D44="","",Kalkulator!D44)</f>
        <v>0</v>
      </c>
      <c r="E44">
        <f>IF(Kalkulator!E44="","",Kalkulator!E44)</f>
        <v>0</v>
      </c>
      <c r="F44">
        <f>IF(Kalkulator!F44="","",Kalkulator!F44)</f>
        <v>0</v>
      </c>
      <c r="G44">
        <f>IF(Kalkulator!G44="","",Kalkulator!G44)</f>
        <v>0</v>
      </c>
      <c r="H44">
        <f>IF(Kalkulator!H44="","",Kalkulator!H44)</f>
        <v>0</v>
      </c>
      <c r="I44" t="e">
        <f ca="1">IF(Kalkulator!I44="","",Kalkulator!I44)</f>
        <v>#N/A</v>
      </c>
      <c r="J44" t="str">
        <f>IF(Kalkulator!J44="","",Kalkulator!J44)</f>
        <v/>
      </c>
      <c r="K44">
        <f>IF(Kalkulator!K44="","",Kalkulator!K44)</f>
        <v>44835</v>
      </c>
      <c r="L44" t="str">
        <f>IF(Kalkulator!L44="","",Kalkulator!L44)</f>
        <v>PEAK5</v>
      </c>
      <c r="M44">
        <f>IF(Kalkulator!M44="","",Kalkulator!M44)</f>
        <v>0</v>
      </c>
      <c r="N44">
        <f>IF(Kalkulator!N44="","",Kalkulator!N44)</f>
        <v>1</v>
      </c>
      <c r="O44" t="e">
        <f ca="1">IF(Kalkulator!O44="","",Kalkulator!O44)</f>
        <v>#N/A</v>
      </c>
      <c r="P44">
        <f>IF(Kalkulator!P44="","",Kalkulator!P44)</f>
        <v>0</v>
      </c>
      <c r="Q44" t="e">
        <f ca="1">IF(Kalkulator!Q44="","",Kalkulator!Q44)</f>
        <v>#N/A</v>
      </c>
      <c r="R44" s="47">
        <f t="shared" si="6"/>
        <v>6</v>
      </c>
      <c r="S44" s="47" t="str">
        <f t="shared" si="0"/>
        <v>PEAK56</v>
      </c>
      <c r="T44" s="47">
        <f t="shared" si="1"/>
        <v>0</v>
      </c>
      <c r="U44" s="47">
        <f t="shared" si="2"/>
        <v>0</v>
      </c>
      <c r="V44" s="47">
        <f t="shared" si="3"/>
        <v>0</v>
      </c>
      <c r="W44" s="47">
        <f t="shared" si="4"/>
        <v>0</v>
      </c>
      <c r="X44" s="48" t="e">
        <f t="shared" ca="1" si="5"/>
        <v>#N/A</v>
      </c>
    </row>
    <row r="45" spans="1:24">
      <c r="A45" s="1">
        <v>44836</v>
      </c>
      <c r="B45" s="1">
        <v>44836</v>
      </c>
      <c r="C45">
        <v>0</v>
      </c>
      <c r="D45">
        <f>IF(Kalkulator!D45="","",Kalkulator!D45)</f>
        <v>0</v>
      </c>
      <c r="E45">
        <f>IF(Kalkulator!E45="","",Kalkulator!E45)</f>
        <v>0</v>
      </c>
      <c r="F45">
        <f>IF(Kalkulator!F45="","",Kalkulator!F45)</f>
        <v>0</v>
      </c>
      <c r="G45">
        <f>IF(Kalkulator!G45="","",Kalkulator!G45)</f>
        <v>0</v>
      </c>
      <c r="H45">
        <f>IF(Kalkulator!H45="","",Kalkulator!H45)</f>
        <v>0</v>
      </c>
      <c r="I45" t="e">
        <f ca="1">IF(Kalkulator!I45="","",Kalkulator!I45)</f>
        <v>#N/A</v>
      </c>
      <c r="J45" t="str">
        <f>IF(Kalkulator!J45="","",Kalkulator!J45)</f>
        <v/>
      </c>
      <c r="K45">
        <f>IF(Kalkulator!K45="","",Kalkulator!K45)</f>
        <v>44836</v>
      </c>
      <c r="L45" t="str">
        <f>IF(Kalkulator!L45="","",Kalkulator!L45)</f>
        <v>PEAK5</v>
      </c>
      <c r="M45">
        <f>IF(Kalkulator!M45="","",Kalkulator!M45)</f>
        <v>0</v>
      </c>
      <c r="N45">
        <f>IF(Kalkulator!N45="","",Kalkulator!N45)</f>
        <v>1</v>
      </c>
      <c r="O45" t="e">
        <f ca="1">IF(Kalkulator!O45="","",Kalkulator!O45)</f>
        <v>#N/A</v>
      </c>
      <c r="P45">
        <f>IF(Kalkulator!P45="","",Kalkulator!P45)</f>
        <v>0</v>
      </c>
      <c r="Q45" t="e">
        <f ca="1">IF(Kalkulator!Q45="","",Kalkulator!Q45)</f>
        <v>#N/A</v>
      </c>
      <c r="R45" s="47">
        <f t="shared" si="6"/>
        <v>7</v>
      </c>
      <c r="S45" s="47" t="str">
        <f t="shared" si="0"/>
        <v>PEAK57</v>
      </c>
      <c r="T45" s="47">
        <f t="shared" si="1"/>
        <v>0</v>
      </c>
      <c r="U45" s="47">
        <f t="shared" si="2"/>
        <v>0</v>
      </c>
      <c r="V45" s="47">
        <f t="shared" si="3"/>
        <v>0</v>
      </c>
      <c r="W45" s="47">
        <f t="shared" si="4"/>
        <v>0</v>
      </c>
      <c r="X45" s="48" t="e">
        <f t="shared" ca="1" si="5"/>
        <v>#N/A</v>
      </c>
    </row>
    <row r="46" spans="1:24">
      <c r="A46" s="1">
        <v>44837</v>
      </c>
      <c r="B46" s="1">
        <v>44837</v>
      </c>
      <c r="C46">
        <v>15</v>
      </c>
      <c r="D46">
        <f>IF(Kalkulator!D46="","",Kalkulator!D46)</f>
        <v>0</v>
      </c>
      <c r="E46">
        <f>IF(Kalkulator!E46="","",Kalkulator!E46)</f>
        <v>0</v>
      </c>
      <c r="F46">
        <f>IF(Kalkulator!F46="","",Kalkulator!F46)</f>
        <v>0</v>
      </c>
      <c r="G46">
        <f>IF(Kalkulator!G46="","",Kalkulator!G46)</f>
        <v>0</v>
      </c>
      <c r="H46">
        <f>IF(Kalkulator!H46="","",Kalkulator!H46)</f>
        <v>0</v>
      </c>
      <c r="I46" t="e">
        <f ca="1">IF(Kalkulator!I46="","",Kalkulator!I46)</f>
        <v>#N/A</v>
      </c>
      <c r="J46" t="str">
        <f>IF(Kalkulator!J46="","",Kalkulator!J46)</f>
        <v/>
      </c>
      <c r="K46">
        <f>IF(Kalkulator!K46="","",Kalkulator!K46)</f>
        <v>44837</v>
      </c>
      <c r="L46" t="str">
        <f>IF(Kalkulator!L46="","",Kalkulator!L46)</f>
        <v>PEAK5</v>
      </c>
      <c r="M46">
        <f>IF(Kalkulator!M46="","",Kalkulator!M46)</f>
        <v>1</v>
      </c>
      <c r="N46">
        <f>IF(Kalkulator!N46="","",Kalkulator!N46)</f>
        <v>0</v>
      </c>
      <c r="O46" t="e">
        <f ca="1">IF(Kalkulator!O46="","",Kalkulator!O46)</f>
        <v>#N/A</v>
      </c>
      <c r="P46">
        <f>IF(Kalkulator!P46="","",Kalkulator!P46)</f>
        <v>0</v>
      </c>
      <c r="Q46" t="e">
        <f ca="1">IF(Kalkulator!Q46="","",Kalkulator!Q46)</f>
        <v>#N/A</v>
      </c>
      <c r="R46" s="47">
        <f t="shared" si="6"/>
        <v>8</v>
      </c>
      <c r="S46" s="47" t="str">
        <f t="shared" si="0"/>
        <v>PEAK58</v>
      </c>
      <c r="T46" s="47">
        <f t="shared" si="1"/>
        <v>0</v>
      </c>
      <c r="U46" s="47">
        <f t="shared" si="2"/>
        <v>0</v>
      </c>
      <c r="V46" s="47">
        <f t="shared" si="3"/>
        <v>0</v>
      </c>
      <c r="W46" s="47">
        <f t="shared" si="4"/>
        <v>0</v>
      </c>
      <c r="X46" s="48" t="e">
        <f t="shared" ca="1" si="5"/>
        <v>#N/A</v>
      </c>
    </row>
    <row r="47" spans="1:24">
      <c r="A47" s="1">
        <v>44838</v>
      </c>
      <c r="B47" s="1">
        <v>44838</v>
      </c>
      <c r="C47">
        <v>15</v>
      </c>
      <c r="D47">
        <f>IF(Kalkulator!D47="","",Kalkulator!D47)</f>
        <v>0</v>
      </c>
      <c r="E47">
        <f>IF(Kalkulator!E47="","",Kalkulator!E47)</f>
        <v>0</v>
      </c>
      <c r="F47">
        <f>IF(Kalkulator!F47="","",Kalkulator!F47)</f>
        <v>0</v>
      </c>
      <c r="G47">
        <f>IF(Kalkulator!G47="","",Kalkulator!G47)</f>
        <v>0</v>
      </c>
      <c r="H47">
        <f>IF(Kalkulator!H47="","",Kalkulator!H47)</f>
        <v>0</v>
      </c>
      <c r="I47" t="e">
        <f ca="1">IF(Kalkulator!I47="","",Kalkulator!I47)</f>
        <v>#N/A</v>
      </c>
      <c r="J47" t="str">
        <f>IF(Kalkulator!J47="","",Kalkulator!J47)</f>
        <v/>
      </c>
      <c r="K47">
        <f>IF(Kalkulator!K47="","",Kalkulator!K47)</f>
        <v>44838</v>
      </c>
      <c r="L47" t="str">
        <f>IF(Kalkulator!L47="","",Kalkulator!L47)</f>
        <v>PEAK5</v>
      </c>
      <c r="M47">
        <f>IF(Kalkulator!M47="","",Kalkulator!M47)</f>
        <v>1</v>
      </c>
      <c r="N47">
        <f>IF(Kalkulator!N47="","",Kalkulator!N47)</f>
        <v>0</v>
      </c>
      <c r="O47" t="e">
        <f ca="1">IF(Kalkulator!O47="","",Kalkulator!O47)</f>
        <v>#N/A</v>
      </c>
      <c r="P47">
        <f>IF(Kalkulator!P47="","",Kalkulator!P47)</f>
        <v>0</v>
      </c>
      <c r="Q47" t="e">
        <f ca="1">IF(Kalkulator!Q47="","",Kalkulator!Q47)</f>
        <v>#N/A</v>
      </c>
      <c r="R47" s="47">
        <f t="shared" si="6"/>
        <v>9</v>
      </c>
      <c r="S47" s="47" t="str">
        <f t="shared" si="0"/>
        <v>PEAK59</v>
      </c>
      <c r="T47" s="47">
        <f t="shared" si="1"/>
        <v>0</v>
      </c>
      <c r="U47" s="47">
        <f t="shared" si="2"/>
        <v>0</v>
      </c>
      <c r="V47" s="47">
        <f t="shared" si="3"/>
        <v>0</v>
      </c>
      <c r="W47" s="47">
        <f t="shared" si="4"/>
        <v>0</v>
      </c>
      <c r="X47" s="48" t="e">
        <f t="shared" ca="1" si="5"/>
        <v>#N/A</v>
      </c>
    </row>
    <row r="48" spans="1:24">
      <c r="A48" s="1">
        <v>44839</v>
      </c>
      <c r="B48" s="1">
        <v>44839</v>
      </c>
      <c r="C48">
        <v>15</v>
      </c>
      <c r="D48">
        <f>IF(Kalkulator!D48="","",Kalkulator!D48)</f>
        <v>0</v>
      </c>
      <c r="E48">
        <f>IF(Kalkulator!E48="","",Kalkulator!E48)</f>
        <v>0</v>
      </c>
      <c r="F48">
        <f>IF(Kalkulator!F48="","",Kalkulator!F48)</f>
        <v>0</v>
      </c>
      <c r="G48">
        <f>IF(Kalkulator!G48="","",Kalkulator!G48)</f>
        <v>0</v>
      </c>
      <c r="H48">
        <f>IF(Kalkulator!H48="","",Kalkulator!H48)</f>
        <v>0</v>
      </c>
      <c r="I48" t="e">
        <f ca="1">IF(Kalkulator!I48="","",Kalkulator!I48)</f>
        <v>#N/A</v>
      </c>
      <c r="J48" t="str">
        <f>IF(Kalkulator!J48="","",Kalkulator!J48)</f>
        <v/>
      </c>
      <c r="K48">
        <f>IF(Kalkulator!K48="","",Kalkulator!K48)</f>
        <v>44839</v>
      </c>
      <c r="L48" t="str">
        <f>IF(Kalkulator!L48="","",Kalkulator!L48)</f>
        <v>PEAK5</v>
      </c>
      <c r="M48">
        <f>IF(Kalkulator!M48="","",Kalkulator!M48)</f>
        <v>1</v>
      </c>
      <c r="N48">
        <f>IF(Kalkulator!N48="","",Kalkulator!N48)</f>
        <v>0</v>
      </c>
      <c r="O48" t="e">
        <f ca="1">IF(Kalkulator!O48="","",Kalkulator!O48)</f>
        <v>#N/A</v>
      </c>
      <c r="P48">
        <f>IF(Kalkulator!P48="","",Kalkulator!P48)</f>
        <v>0</v>
      </c>
      <c r="Q48" t="e">
        <f ca="1">IF(Kalkulator!Q48="","",Kalkulator!Q48)</f>
        <v>#N/A</v>
      </c>
      <c r="R48" s="47">
        <f t="shared" si="6"/>
        <v>10</v>
      </c>
      <c r="S48" s="47" t="str">
        <f t="shared" si="0"/>
        <v>PEAK510</v>
      </c>
      <c r="T48" s="47">
        <f t="shared" si="1"/>
        <v>0</v>
      </c>
      <c r="U48" s="47">
        <f t="shared" si="2"/>
        <v>0</v>
      </c>
      <c r="V48" s="47">
        <f t="shared" si="3"/>
        <v>0</v>
      </c>
      <c r="W48" s="47">
        <f t="shared" si="4"/>
        <v>0</v>
      </c>
      <c r="X48" s="48" t="e">
        <f t="shared" ca="1" si="5"/>
        <v>#N/A</v>
      </c>
    </row>
    <row r="49" spans="1:24">
      <c r="A49" s="1">
        <v>44840</v>
      </c>
      <c r="B49" s="1">
        <v>44840</v>
      </c>
      <c r="C49">
        <v>15</v>
      </c>
      <c r="D49">
        <f>IF(Kalkulator!D49="","",Kalkulator!D49)</f>
        <v>0</v>
      </c>
      <c r="E49">
        <f>IF(Kalkulator!E49="","",Kalkulator!E49)</f>
        <v>0</v>
      </c>
      <c r="F49">
        <f>IF(Kalkulator!F49="","",Kalkulator!F49)</f>
        <v>0</v>
      </c>
      <c r="G49">
        <f>IF(Kalkulator!G49="","",Kalkulator!G49)</f>
        <v>0</v>
      </c>
      <c r="H49">
        <f>IF(Kalkulator!H49="","",Kalkulator!H49)</f>
        <v>0</v>
      </c>
      <c r="I49" t="e">
        <f ca="1">IF(Kalkulator!I49="","",Kalkulator!I49)</f>
        <v>#N/A</v>
      </c>
      <c r="J49" t="str">
        <f>IF(Kalkulator!J49="","",Kalkulator!J49)</f>
        <v/>
      </c>
      <c r="K49">
        <f>IF(Kalkulator!K49="","",Kalkulator!K49)</f>
        <v>44840</v>
      </c>
      <c r="L49" t="str">
        <f>IF(Kalkulator!L49="","",Kalkulator!L49)</f>
        <v>PEAK5</v>
      </c>
      <c r="M49">
        <f>IF(Kalkulator!M49="","",Kalkulator!M49)</f>
        <v>1</v>
      </c>
      <c r="N49">
        <f>IF(Kalkulator!N49="","",Kalkulator!N49)</f>
        <v>0</v>
      </c>
      <c r="O49" t="e">
        <f ca="1">IF(Kalkulator!O49="","",Kalkulator!O49)</f>
        <v>#N/A</v>
      </c>
      <c r="P49">
        <f>IF(Kalkulator!P49="","",Kalkulator!P49)</f>
        <v>0</v>
      </c>
      <c r="Q49" t="e">
        <f ca="1">IF(Kalkulator!Q49="","",Kalkulator!Q49)</f>
        <v>#N/A</v>
      </c>
      <c r="R49" s="47">
        <f t="shared" si="6"/>
        <v>11</v>
      </c>
      <c r="S49" s="47" t="str">
        <f t="shared" si="0"/>
        <v>PEAK511</v>
      </c>
      <c r="T49" s="47">
        <f t="shared" si="1"/>
        <v>0</v>
      </c>
      <c r="U49" s="47">
        <f t="shared" si="2"/>
        <v>0</v>
      </c>
      <c r="V49" s="47">
        <f t="shared" si="3"/>
        <v>0</v>
      </c>
      <c r="W49" s="47">
        <f t="shared" si="4"/>
        <v>0</v>
      </c>
      <c r="X49" s="48" t="e">
        <f t="shared" ca="1" si="5"/>
        <v>#N/A</v>
      </c>
    </row>
    <row r="50" spans="1:24">
      <c r="A50" s="1">
        <v>44841</v>
      </c>
      <c r="B50" s="1">
        <v>44841</v>
      </c>
      <c r="C50">
        <v>15</v>
      </c>
      <c r="D50">
        <f>IF(Kalkulator!D50="","",Kalkulator!D50)</f>
        <v>0</v>
      </c>
      <c r="E50">
        <f>IF(Kalkulator!E50="","",Kalkulator!E50)</f>
        <v>0</v>
      </c>
      <c r="F50">
        <f>IF(Kalkulator!F50="","",Kalkulator!F50)</f>
        <v>0</v>
      </c>
      <c r="G50">
        <f>IF(Kalkulator!G50="","",Kalkulator!G50)</f>
        <v>0</v>
      </c>
      <c r="H50">
        <f>IF(Kalkulator!H50="","",Kalkulator!H50)</f>
        <v>0</v>
      </c>
      <c r="I50" t="e">
        <f ca="1">IF(Kalkulator!I50="","",Kalkulator!I50)</f>
        <v>#N/A</v>
      </c>
      <c r="J50" t="str">
        <f>IF(Kalkulator!J50="","",Kalkulator!J50)</f>
        <v/>
      </c>
      <c r="K50">
        <f>IF(Kalkulator!K50="","",Kalkulator!K50)</f>
        <v>44841</v>
      </c>
      <c r="L50" t="str">
        <f>IF(Kalkulator!L50="","",Kalkulator!L50)</f>
        <v>PEAK5</v>
      </c>
      <c r="M50">
        <f>IF(Kalkulator!M50="","",Kalkulator!M50)</f>
        <v>1</v>
      </c>
      <c r="N50">
        <f>IF(Kalkulator!N50="","",Kalkulator!N50)</f>
        <v>0</v>
      </c>
      <c r="O50" t="e">
        <f ca="1">IF(Kalkulator!O50="","",Kalkulator!O50)</f>
        <v>#N/A</v>
      </c>
      <c r="P50">
        <f>IF(Kalkulator!P50="","",Kalkulator!P50)</f>
        <v>0</v>
      </c>
      <c r="Q50" t="e">
        <f ca="1">IF(Kalkulator!Q50="","",Kalkulator!Q50)</f>
        <v>#N/A</v>
      </c>
      <c r="R50" s="47">
        <f t="shared" si="6"/>
        <v>12</v>
      </c>
      <c r="S50" s="47" t="str">
        <f t="shared" si="0"/>
        <v>PEAK512</v>
      </c>
      <c r="T50" s="47">
        <f t="shared" si="1"/>
        <v>0</v>
      </c>
      <c r="U50" s="47">
        <f t="shared" si="2"/>
        <v>0</v>
      </c>
      <c r="V50" s="47">
        <f t="shared" si="3"/>
        <v>0</v>
      </c>
      <c r="W50" s="47">
        <f t="shared" si="4"/>
        <v>0</v>
      </c>
      <c r="X50" s="48" t="e">
        <f t="shared" ca="1" si="5"/>
        <v>#N/A</v>
      </c>
    </row>
    <row r="51" spans="1:24">
      <c r="A51" s="1">
        <v>44842</v>
      </c>
      <c r="B51" s="1">
        <v>44842</v>
      </c>
      <c r="C51">
        <v>0</v>
      </c>
      <c r="D51">
        <f>IF(Kalkulator!D51="","",Kalkulator!D51)</f>
        <v>0</v>
      </c>
      <c r="E51">
        <f>IF(Kalkulator!E51="","",Kalkulator!E51)</f>
        <v>0</v>
      </c>
      <c r="F51">
        <f>IF(Kalkulator!F51="","",Kalkulator!F51)</f>
        <v>0</v>
      </c>
      <c r="G51">
        <f>IF(Kalkulator!G51="","",Kalkulator!G51)</f>
        <v>0</v>
      </c>
      <c r="H51">
        <f>IF(Kalkulator!H51="","",Kalkulator!H51)</f>
        <v>0</v>
      </c>
      <c r="I51" t="e">
        <f ca="1">IF(Kalkulator!I51="","",Kalkulator!I51)</f>
        <v>#N/A</v>
      </c>
      <c r="J51" t="str">
        <f>IF(Kalkulator!J51="","",Kalkulator!J51)</f>
        <v/>
      </c>
      <c r="K51">
        <f>IF(Kalkulator!K51="","",Kalkulator!K51)</f>
        <v>44842</v>
      </c>
      <c r="L51" t="str">
        <f>IF(Kalkulator!L51="","",Kalkulator!L51)</f>
        <v>PEAK5</v>
      </c>
      <c r="M51">
        <f>IF(Kalkulator!M51="","",Kalkulator!M51)</f>
        <v>0</v>
      </c>
      <c r="N51">
        <f>IF(Kalkulator!N51="","",Kalkulator!N51)</f>
        <v>1</v>
      </c>
      <c r="O51" t="e">
        <f ca="1">IF(Kalkulator!O51="","",Kalkulator!O51)</f>
        <v>#N/A</v>
      </c>
      <c r="P51">
        <f>IF(Kalkulator!P51="","",Kalkulator!P51)</f>
        <v>0</v>
      </c>
      <c r="Q51" t="e">
        <f ca="1">IF(Kalkulator!Q51="","",Kalkulator!Q51)</f>
        <v>#N/A</v>
      </c>
      <c r="R51" s="47">
        <f t="shared" si="6"/>
        <v>13</v>
      </c>
      <c r="S51" s="47" t="str">
        <f t="shared" si="0"/>
        <v>PEAK513</v>
      </c>
      <c r="T51" s="47">
        <f t="shared" si="1"/>
        <v>0</v>
      </c>
      <c r="U51" s="47">
        <f t="shared" si="2"/>
        <v>0</v>
      </c>
      <c r="V51" s="47">
        <f t="shared" si="3"/>
        <v>0</v>
      </c>
      <c r="W51" s="47">
        <f t="shared" si="4"/>
        <v>0</v>
      </c>
      <c r="X51" s="48" t="e">
        <f t="shared" ca="1" si="5"/>
        <v>#N/A</v>
      </c>
    </row>
    <row r="52" spans="1:24">
      <c r="A52" s="1">
        <v>44843</v>
      </c>
      <c r="B52" s="1">
        <v>44843</v>
      </c>
      <c r="C52">
        <v>0</v>
      </c>
      <c r="D52">
        <f>IF(Kalkulator!D52="","",Kalkulator!D52)</f>
        <v>0</v>
      </c>
      <c r="E52">
        <f>IF(Kalkulator!E52="","",Kalkulator!E52)</f>
        <v>0</v>
      </c>
      <c r="F52">
        <f>IF(Kalkulator!F52="","",Kalkulator!F52)</f>
        <v>0</v>
      </c>
      <c r="G52">
        <f>IF(Kalkulator!G52="","",Kalkulator!G52)</f>
        <v>0</v>
      </c>
      <c r="H52">
        <f>IF(Kalkulator!H52="","",Kalkulator!H52)</f>
        <v>0</v>
      </c>
      <c r="I52" t="e">
        <f ca="1">IF(Kalkulator!I52="","",Kalkulator!I52)</f>
        <v>#N/A</v>
      </c>
      <c r="J52" t="str">
        <f>IF(Kalkulator!J52="","",Kalkulator!J52)</f>
        <v/>
      </c>
      <c r="K52">
        <f>IF(Kalkulator!K52="","",Kalkulator!K52)</f>
        <v>44843</v>
      </c>
      <c r="L52" t="str">
        <f>IF(Kalkulator!L52="","",Kalkulator!L52)</f>
        <v>PEAK5</v>
      </c>
      <c r="M52">
        <f>IF(Kalkulator!M52="","",Kalkulator!M52)</f>
        <v>0</v>
      </c>
      <c r="N52">
        <f>IF(Kalkulator!N52="","",Kalkulator!N52)</f>
        <v>1</v>
      </c>
      <c r="O52" t="e">
        <f ca="1">IF(Kalkulator!O52="","",Kalkulator!O52)</f>
        <v>#N/A</v>
      </c>
      <c r="P52">
        <f>IF(Kalkulator!P52="","",Kalkulator!P52)</f>
        <v>0</v>
      </c>
      <c r="Q52" t="e">
        <f ca="1">IF(Kalkulator!Q52="","",Kalkulator!Q52)</f>
        <v>#N/A</v>
      </c>
      <c r="R52" s="47">
        <f t="shared" si="6"/>
        <v>14</v>
      </c>
      <c r="S52" s="47" t="str">
        <f t="shared" si="0"/>
        <v>PEAK514</v>
      </c>
      <c r="T52" s="47">
        <f t="shared" si="1"/>
        <v>0</v>
      </c>
      <c r="U52" s="47">
        <f t="shared" si="2"/>
        <v>0</v>
      </c>
      <c r="V52" s="47">
        <f t="shared" si="3"/>
        <v>0</v>
      </c>
      <c r="W52" s="47">
        <f t="shared" si="4"/>
        <v>0</v>
      </c>
      <c r="X52" s="48" t="e">
        <f t="shared" ca="1" si="5"/>
        <v>#N/A</v>
      </c>
    </row>
    <row r="53" spans="1:24">
      <c r="A53" s="1">
        <v>44844</v>
      </c>
      <c r="B53" s="1">
        <v>44850</v>
      </c>
      <c r="C53">
        <v>75</v>
      </c>
      <c r="D53">
        <f>IF(Kalkulator!D53="","",Kalkulator!D53)</f>
        <v>0</v>
      </c>
      <c r="E53">
        <f>IF(Kalkulator!E53="","",Kalkulator!E53)</f>
        <v>0</v>
      </c>
      <c r="F53">
        <f>IF(Kalkulator!F53="","",Kalkulator!F53)</f>
        <v>0</v>
      </c>
      <c r="G53">
        <f>IF(Kalkulator!G53="","",Kalkulator!G53)</f>
        <v>0</v>
      </c>
      <c r="H53">
        <f>IF(Kalkulator!H53="","",Kalkulator!H53)</f>
        <v>0</v>
      </c>
      <c r="I53" t="e">
        <f ca="1">IF(Kalkulator!I53="","",Kalkulator!I53)</f>
        <v>#N/A</v>
      </c>
      <c r="J53" t="str">
        <f>IF(Kalkulator!J53="","",Kalkulator!J53)</f>
        <v/>
      </c>
      <c r="K53">
        <f>IF(Kalkulator!K53="","",Kalkulator!K53)</f>
        <v>44850</v>
      </c>
      <c r="L53" t="str">
        <f>IF(Kalkulator!L53="","",Kalkulator!L53)</f>
        <v>PEAK5</v>
      </c>
      <c r="M53">
        <f>IF(Kalkulator!M53="","",Kalkulator!M53)</f>
        <v>5</v>
      </c>
      <c r="N53">
        <f>IF(Kalkulator!N53="","",Kalkulator!N53)</f>
        <v>2</v>
      </c>
      <c r="O53" t="e">
        <f ca="1">IF(Kalkulator!O53="","",Kalkulator!O53)</f>
        <v>#N/A</v>
      </c>
      <c r="P53">
        <f>IF(Kalkulator!P53="","",Kalkulator!P53)</f>
        <v>0</v>
      </c>
      <c r="Q53" t="e">
        <f ca="1">IF(Kalkulator!Q53="","",Kalkulator!Q53)</f>
        <v>#N/A</v>
      </c>
      <c r="R53" s="47">
        <f t="shared" si="6"/>
        <v>15</v>
      </c>
      <c r="S53" s="47" t="str">
        <f t="shared" si="0"/>
        <v>PEAK515</v>
      </c>
      <c r="T53" s="47">
        <f t="shared" si="1"/>
        <v>0</v>
      </c>
      <c r="U53" s="47">
        <f t="shared" si="2"/>
        <v>0</v>
      </c>
      <c r="V53" s="47">
        <f t="shared" si="3"/>
        <v>0</v>
      </c>
      <c r="W53" s="47">
        <f t="shared" si="4"/>
        <v>0</v>
      </c>
      <c r="X53" s="48" t="e">
        <f t="shared" ca="1" si="5"/>
        <v>#N/A</v>
      </c>
    </row>
    <row r="54" spans="1:24">
      <c r="A54" s="1">
        <v>44851</v>
      </c>
      <c r="B54" s="1">
        <v>44857</v>
      </c>
      <c r="C54">
        <v>75</v>
      </c>
      <c r="D54">
        <f>IF(Kalkulator!D54="","",Kalkulator!D54)</f>
        <v>0</v>
      </c>
      <c r="E54">
        <f>IF(Kalkulator!E54="","",Kalkulator!E54)</f>
        <v>0</v>
      </c>
      <c r="F54">
        <f>IF(Kalkulator!F54="","",Kalkulator!F54)</f>
        <v>0</v>
      </c>
      <c r="G54">
        <f>IF(Kalkulator!G54="","",Kalkulator!G54)</f>
        <v>0</v>
      </c>
      <c r="H54">
        <f>IF(Kalkulator!H54="","",Kalkulator!H54)</f>
        <v>0</v>
      </c>
      <c r="I54" t="e">
        <f ca="1">IF(Kalkulator!I54="","",Kalkulator!I54)</f>
        <v>#N/A</v>
      </c>
      <c r="J54" t="str">
        <f>IF(Kalkulator!J54="","",Kalkulator!J54)</f>
        <v/>
      </c>
      <c r="K54">
        <f>IF(Kalkulator!K54="","",Kalkulator!K54)</f>
        <v>44857</v>
      </c>
      <c r="L54" t="str">
        <f>IF(Kalkulator!L54="","",Kalkulator!L54)</f>
        <v>PEAK5</v>
      </c>
      <c r="M54">
        <f>IF(Kalkulator!M54="","",Kalkulator!M54)</f>
        <v>5</v>
      </c>
      <c r="N54">
        <f>IF(Kalkulator!N54="","",Kalkulator!N54)</f>
        <v>2</v>
      </c>
      <c r="O54" t="e">
        <f ca="1">IF(Kalkulator!O54="","",Kalkulator!O54)</f>
        <v>#N/A</v>
      </c>
      <c r="P54">
        <f>IF(Kalkulator!P54="","",Kalkulator!P54)</f>
        <v>0</v>
      </c>
      <c r="Q54" t="e">
        <f ca="1">IF(Kalkulator!Q54="","",Kalkulator!Q54)</f>
        <v>#N/A</v>
      </c>
      <c r="R54" s="47">
        <f t="shared" si="6"/>
        <v>16</v>
      </c>
      <c r="S54" s="47" t="str">
        <f t="shared" si="0"/>
        <v>PEAK516</v>
      </c>
      <c r="T54" s="47">
        <f t="shared" si="1"/>
        <v>0</v>
      </c>
      <c r="U54" s="47">
        <f t="shared" si="2"/>
        <v>0</v>
      </c>
      <c r="V54" s="47">
        <f t="shared" si="3"/>
        <v>0</v>
      </c>
      <c r="W54" s="47">
        <f t="shared" si="4"/>
        <v>0</v>
      </c>
      <c r="X54" s="48" t="e">
        <f t="shared" ca="1" si="5"/>
        <v>#N/A</v>
      </c>
    </row>
    <row r="55" spans="1:24">
      <c r="A55" s="1">
        <v>44858</v>
      </c>
      <c r="B55" s="1">
        <v>44864</v>
      </c>
      <c r="C55">
        <v>75</v>
      </c>
      <c r="D55">
        <f>IF(Kalkulator!D55="","",Kalkulator!D55)</f>
        <v>0</v>
      </c>
      <c r="E55">
        <f>IF(Kalkulator!E55="","",Kalkulator!E55)</f>
        <v>0</v>
      </c>
      <c r="F55">
        <f>IF(Kalkulator!F55="","",Kalkulator!F55)</f>
        <v>0</v>
      </c>
      <c r="G55">
        <f>IF(Kalkulator!G55="","",Kalkulator!G55)</f>
        <v>0</v>
      </c>
      <c r="H55">
        <f>IF(Kalkulator!H55="","",Kalkulator!H55)</f>
        <v>0</v>
      </c>
      <c r="I55" t="e">
        <f ca="1">IF(Kalkulator!I55="","",Kalkulator!I55)</f>
        <v>#N/A</v>
      </c>
      <c r="J55" t="str">
        <f>IF(Kalkulator!J55="","",Kalkulator!J55)</f>
        <v/>
      </c>
      <c r="K55">
        <f>IF(Kalkulator!K55="","",Kalkulator!K55)</f>
        <v>44864</v>
      </c>
      <c r="L55" t="str">
        <f>IF(Kalkulator!L55="","",Kalkulator!L55)</f>
        <v>PEAK5</v>
      </c>
      <c r="M55">
        <f>IF(Kalkulator!M55="","",Kalkulator!M55)</f>
        <v>5</v>
      </c>
      <c r="N55">
        <f>IF(Kalkulator!N55="","",Kalkulator!N55)</f>
        <v>2</v>
      </c>
      <c r="O55" t="e">
        <f ca="1">IF(Kalkulator!O55="","",Kalkulator!O55)</f>
        <v>#N/A</v>
      </c>
      <c r="P55">
        <f>IF(Kalkulator!P55="","",Kalkulator!P55)</f>
        <v>0</v>
      </c>
      <c r="Q55" t="e">
        <f ca="1">IF(Kalkulator!Q55="","",Kalkulator!Q55)</f>
        <v>#N/A</v>
      </c>
      <c r="R55" s="47">
        <f t="shared" si="6"/>
        <v>17</v>
      </c>
      <c r="S55" s="47" t="str">
        <f t="shared" si="0"/>
        <v>PEAK517</v>
      </c>
      <c r="T55" s="47">
        <f t="shared" si="1"/>
        <v>0</v>
      </c>
      <c r="U55" s="47">
        <f t="shared" si="2"/>
        <v>0</v>
      </c>
      <c r="V55" s="47">
        <f t="shared" si="3"/>
        <v>0</v>
      </c>
      <c r="W55" s="47">
        <f t="shared" si="4"/>
        <v>0</v>
      </c>
      <c r="X55" s="48" t="e">
        <f t="shared" ca="1" si="5"/>
        <v>#N/A</v>
      </c>
    </row>
    <row r="56" spans="1:24">
      <c r="A56" s="1">
        <v>44865</v>
      </c>
      <c r="B56" s="1">
        <v>44865</v>
      </c>
      <c r="C56">
        <v>15</v>
      </c>
      <c r="D56">
        <f>IF(Kalkulator!D56="","",Kalkulator!D56)</f>
        <v>0</v>
      </c>
      <c r="E56">
        <f>IF(Kalkulator!E56="","",Kalkulator!E56)</f>
        <v>0</v>
      </c>
      <c r="F56">
        <f>IF(Kalkulator!F56="","",Kalkulator!F56)</f>
        <v>0</v>
      </c>
      <c r="G56">
        <f>IF(Kalkulator!G56="","",Kalkulator!G56)</f>
        <v>0</v>
      </c>
      <c r="H56">
        <f>IF(Kalkulator!H56="","",Kalkulator!H56)</f>
        <v>0</v>
      </c>
      <c r="I56" t="e">
        <f ca="1">IF(Kalkulator!I56="","",Kalkulator!I56)</f>
        <v>#N/A</v>
      </c>
      <c r="J56" t="str">
        <f>IF(Kalkulator!J56="","",Kalkulator!J56)</f>
        <v/>
      </c>
      <c r="K56">
        <f>IF(Kalkulator!K56="","",Kalkulator!K56)</f>
        <v>44865</v>
      </c>
      <c r="L56" t="str">
        <f>IF(Kalkulator!L56="","",Kalkulator!L56)</f>
        <v>PEAK5</v>
      </c>
      <c r="M56">
        <f>IF(Kalkulator!M56="","",Kalkulator!M56)</f>
        <v>1</v>
      </c>
      <c r="N56">
        <f>IF(Kalkulator!N56="","",Kalkulator!N56)</f>
        <v>0</v>
      </c>
      <c r="O56" t="e">
        <f ca="1">IF(Kalkulator!O56="","",Kalkulator!O56)</f>
        <v>#N/A</v>
      </c>
      <c r="P56">
        <f>IF(Kalkulator!P56="","",Kalkulator!P56)</f>
        <v>0</v>
      </c>
      <c r="Q56" t="e">
        <f ca="1">IF(Kalkulator!Q56="","",Kalkulator!Q56)</f>
        <v>#N/A</v>
      </c>
      <c r="R56" s="47">
        <f t="shared" si="6"/>
        <v>18</v>
      </c>
      <c r="S56" s="47" t="str">
        <f t="shared" si="0"/>
        <v>PEAK518</v>
      </c>
      <c r="T56" s="47">
        <f t="shared" si="1"/>
        <v>0</v>
      </c>
      <c r="U56" s="47">
        <f t="shared" si="2"/>
        <v>0</v>
      </c>
      <c r="V56" s="47">
        <f t="shared" si="3"/>
        <v>0</v>
      </c>
      <c r="W56" s="47">
        <f t="shared" si="4"/>
        <v>0</v>
      </c>
      <c r="X56" s="48" t="e">
        <f t="shared" ca="1" si="5"/>
        <v>#N/A</v>
      </c>
    </row>
    <row r="57" spans="1:24">
      <c r="A57" s="1">
        <v>44866</v>
      </c>
      <c r="B57" s="1">
        <v>44871</v>
      </c>
      <c r="C57">
        <v>45</v>
      </c>
      <c r="D57">
        <f>IF(Kalkulator!D57="","",Kalkulator!D57)</f>
        <v>0</v>
      </c>
      <c r="E57">
        <f>IF(Kalkulator!E57="","",Kalkulator!E57)</f>
        <v>0</v>
      </c>
      <c r="F57">
        <f>IF(Kalkulator!F57="","",Kalkulator!F57)</f>
        <v>0</v>
      </c>
      <c r="G57">
        <f>IF(Kalkulator!G57="","",Kalkulator!G57)</f>
        <v>0</v>
      </c>
      <c r="H57">
        <f>IF(Kalkulator!H57="","",Kalkulator!H57)</f>
        <v>0</v>
      </c>
      <c r="I57" t="e">
        <f ca="1">IF(Kalkulator!I57="","",Kalkulator!I57)</f>
        <v>#N/A</v>
      </c>
      <c r="J57" t="str">
        <f>IF(Kalkulator!J57="","",Kalkulator!J57)</f>
        <v/>
      </c>
      <c r="K57">
        <f>IF(Kalkulator!K57="","",Kalkulator!K57)</f>
        <v>44871</v>
      </c>
      <c r="L57" t="str">
        <f>IF(Kalkulator!L57="","",Kalkulator!L57)</f>
        <v>PEAK5</v>
      </c>
      <c r="M57">
        <f>IF(Kalkulator!M57="","",Kalkulator!M57)</f>
        <v>3</v>
      </c>
      <c r="N57">
        <f>IF(Kalkulator!N57="","",Kalkulator!N57)</f>
        <v>3</v>
      </c>
      <c r="O57" t="e">
        <f ca="1">IF(Kalkulator!O57="","",Kalkulator!O57)</f>
        <v>#N/A</v>
      </c>
      <c r="P57">
        <f>IF(Kalkulator!P57="","",Kalkulator!P57)</f>
        <v>0</v>
      </c>
      <c r="Q57" t="e">
        <f ca="1">IF(Kalkulator!Q57="","",Kalkulator!Q57)</f>
        <v>#N/A</v>
      </c>
      <c r="R57" s="47">
        <f t="shared" si="6"/>
        <v>19</v>
      </c>
      <c r="S57" s="47" t="str">
        <f t="shared" si="0"/>
        <v>PEAK519</v>
      </c>
      <c r="T57" s="47">
        <f t="shared" si="1"/>
        <v>0</v>
      </c>
      <c r="U57" s="47">
        <f t="shared" si="2"/>
        <v>0</v>
      </c>
      <c r="V57" s="47">
        <f t="shared" si="3"/>
        <v>0</v>
      </c>
      <c r="W57" s="47">
        <f t="shared" si="4"/>
        <v>0</v>
      </c>
      <c r="X57" s="48" t="e">
        <f t="shared" ca="1" si="5"/>
        <v>#N/A</v>
      </c>
    </row>
    <row r="58" spans="1:24">
      <c r="A58" s="1">
        <v>44872</v>
      </c>
      <c r="B58" s="1">
        <v>44895</v>
      </c>
      <c r="C58">
        <v>255</v>
      </c>
      <c r="D58">
        <f>IF(Kalkulator!D58="","",Kalkulator!D58)</f>
        <v>0</v>
      </c>
      <c r="E58">
        <f>IF(Kalkulator!E58="","",Kalkulator!E58)</f>
        <v>0</v>
      </c>
      <c r="F58">
        <f>IF(Kalkulator!F58="","",Kalkulator!F58)</f>
        <v>0</v>
      </c>
      <c r="G58">
        <f>IF(Kalkulator!G58="","",Kalkulator!G58)</f>
        <v>0</v>
      </c>
      <c r="H58">
        <f>IF(Kalkulator!H58="","",Kalkulator!H58)</f>
        <v>0</v>
      </c>
      <c r="I58" t="e">
        <f ca="1">IF(Kalkulator!I58="","",Kalkulator!I58)</f>
        <v>#N/A</v>
      </c>
      <c r="J58" t="str">
        <f>IF(Kalkulator!J58="","",Kalkulator!J58)</f>
        <v/>
      </c>
      <c r="K58">
        <f>IF(Kalkulator!K58="","",Kalkulator!K58)</f>
        <v>44895</v>
      </c>
      <c r="L58" t="str">
        <f>IF(Kalkulator!L58="","",Kalkulator!L58)</f>
        <v>PEAK5</v>
      </c>
      <c r="M58">
        <f>IF(Kalkulator!M58="","",Kalkulator!M58)</f>
        <v>17</v>
      </c>
      <c r="N58">
        <f>IF(Kalkulator!N58="","",Kalkulator!N58)</f>
        <v>7</v>
      </c>
      <c r="O58" t="e">
        <f ca="1">IF(Kalkulator!O58="","",Kalkulator!O58)</f>
        <v>#N/A</v>
      </c>
      <c r="P58">
        <f>IF(Kalkulator!P58="","",Kalkulator!P58)</f>
        <v>0</v>
      </c>
      <c r="Q58" t="e">
        <f ca="1">IF(Kalkulator!Q58="","",Kalkulator!Q58)</f>
        <v>#N/A</v>
      </c>
      <c r="R58" s="47">
        <f t="shared" si="6"/>
        <v>20</v>
      </c>
      <c r="S58" s="47" t="str">
        <f t="shared" si="0"/>
        <v>PEAK520</v>
      </c>
      <c r="T58" s="47">
        <f t="shared" si="1"/>
        <v>0</v>
      </c>
      <c r="U58" s="47">
        <f t="shared" si="2"/>
        <v>0</v>
      </c>
      <c r="V58" s="47">
        <f t="shared" si="3"/>
        <v>0</v>
      </c>
      <c r="W58" s="47">
        <f t="shared" si="4"/>
        <v>0</v>
      </c>
      <c r="X58" s="48" t="e">
        <f t="shared" ca="1" si="5"/>
        <v>#N/A</v>
      </c>
    </row>
    <row r="59" spans="1:24">
      <c r="A59" s="1">
        <v>44896</v>
      </c>
      <c r="B59" s="1">
        <v>44926</v>
      </c>
      <c r="C59">
        <v>315</v>
      </c>
      <c r="D59">
        <f>IF(Kalkulator!D59="","",Kalkulator!D59)</f>
        <v>0</v>
      </c>
      <c r="E59">
        <f>IF(Kalkulator!E59="","",Kalkulator!E59)</f>
        <v>0</v>
      </c>
      <c r="F59">
        <f>IF(Kalkulator!F59="","",Kalkulator!F59)</f>
        <v>0</v>
      </c>
      <c r="G59">
        <f>IF(Kalkulator!G59="","",Kalkulator!G59)</f>
        <v>0</v>
      </c>
      <c r="H59">
        <f>IF(Kalkulator!H59="","",Kalkulator!H59)</f>
        <v>0</v>
      </c>
      <c r="I59" t="e">
        <f ca="1">IF(Kalkulator!I59="","",Kalkulator!I59)</f>
        <v>#N/A</v>
      </c>
      <c r="J59" t="str">
        <f>IF(Kalkulator!J59="","",Kalkulator!J59)</f>
        <v/>
      </c>
      <c r="K59">
        <f>IF(Kalkulator!K59="","",Kalkulator!K59)</f>
        <v>44926</v>
      </c>
      <c r="L59" t="str">
        <f>IF(Kalkulator!L59="","",Kalkulator!L59)</f>
        <v>PEAK5</v>
      </c>
      <c r="M59">
        <f>IF(Kalkulator!M59="","",Kalkulator!M59)</f>
        <v>21</v>
      </c>
      <c r="N59">
        <f>IF(Kalkulator!N59="","",Kalkulator!N59)</f>
        <v>10</v>
      </c>
      <c r="O59" t="e">
        <f ca="1">IF(Kalkulator!O59="","",Kalkulator!O59)</f>
        <v>#N/A</v>
      </c>
      <c r="P59">
        <f>IF(Kalkulator!P59="","",Kalkulator!P59)</f>
        <v>0</v>
      </c>
      <c r="Q59" t="e">
        <f ca="1">IF(Kalkulator!Q59="","",Kalkulator!Q59)</f>
        <v>#N/A</v>
      </c>
      <c r="R59" s="47">
        <f t="shared" si="6"/>
        <v>21</v>
      </c>
      <c r="S59" s="47" t="str">
        <f t="shared" si="0"/>
        <v>PEAK521</v>
      </c>
      <c r="T59" s="47">
        <f t="shared" si="1"/>
        <v>0</v>
      </c>
      <c r="U59" s="47">
        <f t="shared" si="2"/>
        <v>0</v>
      </c>
      <c r="V59" s="47">
        <f t="shared" si="3"/>
        <v>0</v>
      </c>
      <c r="W59" s="47">
        <f t="shared" si="4"/>
        <v>0</v>
      </c>
      <c r="X59" s="48" t="e">
        <f t="shared" ca="1" si="5"/>
        <v>#N/A</v>
      </c>
    </row>
    <row r="60" spans="1:24">
      <c r="A60" s="1">
        <v>44927</v>
      </c>
      <c r="B60" s="1">
        <v>44957</v>
      </c>
      <c r="C60">
        <v>315</v>
      </c>
      <c r="D60">
        <f>IF(Kalkulator!D60="","",Kalkulator!D60)</f>
        <v>0</v>
      </c>
      <c r="E60">
        <f>IF(Kalkulator!E60="","",Kalkulator!E60)</f>
        <v>0</v>
      </c>
      <c r="F60">
        <f>IF(Kalkulator!F60="","",Kalkulator!F60)</f>
        <v>0</v>
      </c>
      <c r="G60">
        <f>IF(Kalkulator!G60="","",Kalkulator!G60)</f>
        <v>0</v>
      </c>
      <c r="H60">
        <f>IF(Kalkulator!H60="","",Kalkulator!H60)</f>
        <v>0</v>
      </c>
      <c r="I60" t="e">
        <f ca="1">IF(Kalkulator!I60="","",Kalkulator!I60)</f>
        <v>#N/A</v>
      </c>
      <c r="J60" t="str">
        <f>IF(Kalkulator!J60="","",Kalkulator!J60)</f>
        <v/>
      </c>
      <c r="K60">
        <f>IF(Kalkulator!K60="","",Kalkulator!K60)</f>
        <v>44957</v>
      </c>
      <c r="L60" t="str">
        <f>IF(Kalkulator!L60="","",Kalkulator!L60)</f>
        <v>PEAK5</v>
      </c>
      <c r="M60">
        <f>IF(Kalkulator!M60="","",Kalkulator!M60)</f>
        <v>21</v>
      </c>
      <c r="N60">
        <f>IF(Kalkulator!N60="","",Kalkulator!N60)</f>
        <v>10</v>
      </c>
      <c r="O60" t="e">
        <f ca="1">IF(Kalkulator!O60="","",Kalkulator!O60)</f>
        <v>#N/A</v>
      </c>
      <c r="P60">
        <f>IF(Kalkulator!P60="","",Kalkulator!P60)</f>
        <v>0</v>
      </c>
      <c r="Q60" t="e">
        <f ca="1">IF(Kalkulator!Q60="","",Kalkulator!Q60)</f>
        <v>#N/A</v>
      </c>
      <c r="R60" s="47">
        <f t="shared" si="6"/>
        <v>22</v>
      </c>
      <c r="S60" s="47" t="str">
        <f t="shared" si="0"/>
        <v>PEAK522</v>
      </c>
      <c r="T60" s="47">
        <f t="shared" si="1"/>
        <v>0</v>
      </c>
      <c r="U60" s="47">
        <f t="shared" si="2"/>
        <v>0</v>
      </c>
      <c r="V60" s="47">
        <f t="shared" si="3"/>
        <v>0</v>
      </c>
      <c r="W60" s="47">
        <f t="shared" si="4"/>
        <v>0</v>
      </c>
      <c r="X60" s="48" t="e">
        <f t="shared" ca="1" si="5"/>
        <v>#N/A</v>
      </c>
    </row>
    <row r="61" spans="1:24">
      <c r="A61" s="1">
        <v>44958</v>
      </c>
      <c r="B61" s="1">
        <v>44985</v>
      </c>
      <c r="C61">
        <v>300</v>
      </c>
      <c r="D61">
        <f>IF(Kalkulator!D61="","",Kalkulator!D61)</f>
        <v>0</v>
      </c>
      <c r="E61">
        <f>IF(Kalkulator!E61="","",Kalkulator!E61)</f>
        <v>0</v>
      </c>
      <c r="F61">
        <f>IF(Kalkulator!F61="","",Kalkulator!F61)</f>
        <v>0</v>
      </c>
      <c r="G61">
        <f>IF(Kalkulator!G61="","",Kalkulator!G61)</f>
        <v>0</v>
      </c>
      <c r="H61">
        <f>IF(Kalkulator!H61="","",Kalkulator!H61)</f>
        <v>0</v>
      </c>
      <c r="I61" t="e">
        <f ca="1">IF(Kalkulator!I61="","",Kalkulator!I61)</f>
        <v>#N/A</v>
      </c>
      <c r="J61" t="str">
        <f>IF(Kalkulator!J61="","",Kalkulator!J61)</f>
        <v/>
      </c>
      <c r="K61">
        <f>IF(Kalkulator!K61="","",Kalkulator!K61)</f>
        <v>44985</v>
      </c>
      <c r="L61" t="str">
        <f>IF(Kalkulator!L61="","",Kalkulator!L61)</f>
        <v>PEAK5</v>
      </c>
      <c r="M61">
        <f>IF(Kalkulator!M61="","",Kalkulator!M61)</f>
        <v>20</v>
      </c>
      <c r="N61">
        <f>IF(Kalkulator!N61="","",Kalkulator!N61)</f>
        <v>8</v>
      </c>
      <c r="O61" t="e">
        <f ca="1">IF(Kalkulator!O61="","",Kalkulator!O61)</f>
        <v>#N/A</v>
      </c>
      <c r="P61">
        <f>IF(Kalkulator!P61="","",Kalkulator!P61)</f>
        <v>0</v>
      </c>
      <c r="Q61" t="e">
        <f ca="1">IF(Kalkulator!Q61="","",Kalkulator!Q61)</f>
        <v>#N/A</v>
      </c>
      <c r="R61" s="47">
        <f t="shared" si="6"/>
        <v>23</v>
      </c>
      <c r="S61" s="47" t="str">
        <f t="shared" si="0"/>
        <v>PEAK523</v>
      </c>
      <c r="T61" s="47">
        <f t="shared" si="1"/>
        <v>0</v>
      </c>
      <c r="U61" s="47">
        <f t="shared" si="2"/>
        <v>0</v>
      </c>
      <c r="V61" s="47">
        <f t="shared" si="3"/>
        <v>0</v>
      </c>
      <c r="W61" s="47">
        <f t="shared" si="4"/>
        <v>0</v>
      </c>
      <c r="X61" s="48" t="e">
        <f t="shared" ca="1" si="5"/>
        <v>#N/A</v>
      </c>
    </row>
    <row r="62" spans="1:24">
      <c r="A62" s="1">
        <v>44986</v>
      </c>
      <c r="B62" s="1">
        <v>45016</v>
      </c>
      <c r="C62">
        <v>345</v>
      </c>
      <c r="D62">
        <f>IF(Kalkulator!D62="","",Kalkulator!D62)</f>
        <v>0</v>
      </c>
      <c r="E62">
        <f>IF(Kalkulator!E62="","",Kalkulator!E62)</f>
        <v>0</v>
      </c>
      <c r="F62">
        <f>IF(Kalkulator!F62="","",Kalkulator!F62)</f>
        <v>0</v>
      </c>
      <c r="G62">
        <f>IF(Kalkulator!G62="","",Kalkulator!G62)</f>
        <v>0</v>
      </c>
      <c r="H62">
        <f>IF(Kalkulator!H62="","",Kalkulator!H62)</f>
        <v>0</v>
      </c>
      <c r="I62" t="e">
        <f ca="1">IF(Kalkulator!I62="","",Kalkulator!I62)</f>
        <v>#N/A</v>
      </c>
      <c r="J62" t="str">
        <f>IF(Kalkulator!J62="","",Kalkulator!J62)</f>
        <v/>
      </c>
      <c r="K62">
        <f>IF(Kalkulator!K62="","",Kalkulator!K62)</f>
        <v>45016</v>
      </c>
      <c r="L62" t="str">
        <f>IF(Kalkulator!L62="","",Kalkulator!L62)</f>
        <v>PEAK5</v>
      </c>
      <c r="M62">
        <f>IF(Kalkulator!M62="","",Kalkulator!M62)</f>
        <v>23</v>
      </c>
      <c r="N62">
        <f>IF(Kalkulator!N62="","",Kalkulator!N62)</f>
        <v>8</v>
      </c>
      <c r="O62" t="e">
        <f ca="1">IF(Kalkulator!O62="","",Kalkulator!O62)</f>
        <v>#N/A</v>
      </c>
      <c r="P62">
        <f>IF(Kalkulator!P62="","",Kalkulator!P62)</f>
        <v>0</v>
      </c>
      <c r="Q62" t="e">
        <f ca="1">IF(Kalkulator!Q62="","",Kalkulator!Q62)</f>
        <v>#N/A</v>
      </c>
      <c r="R62" s="47">
        <f t="shared" si="6"/>
        <v>24</v>
      </c>
      <c r="S62" s="47" t="str">
        <f t="shared" si="0"/>
        <v>PEAK524</v>
      </c>
      <c r="T62" s="47">
        <f t="shared" si="1"/>
        <v>0</v>
      </c>
      <c r="U62" s="47">
        <f t="shared" si="2"/>
        <v>0</v>
      </c>
      <c r="V62" s="47">
        <f t="shared" si="3"/>
        <v>0</v>
      </c>
      <c r="W62" s="47">
        <f t="shared" si="4"/>
        <v>0</v>
      </c>
      <c r="X62" s="48" t="e">
        <f t="shared" ca="1" si="5"/>
        <v>#N/A</v>
      </c>
    </row>
    <row r="63" spans="1:24">
      <c r="A63" s="1">
        <v>45017</v>
      </c>
      <c r="B63" s="1">
        <v>45107</v>
      </c>
      <c r="C63">
        <v>915</v>
      </c>
      <c r="D63">
        <f>IF(Kalkulator!D63="","",Kalkulator!D63)</f>
        <v>0</v>
      </c>
      <c r="E63">
        <f>IF(Kalkulator!E63="","",Kalkulator!E63)</f>
        <v>0</v>
      </c>
      <c r="F63">
        <f>IF(Kalkulator!F63="","",Kalkulator!F63)</f>
        <v>0</v>
      </c>
      <c r="G63">
        <f>IF(Kalkulator!G63="","",Kalkulator!G63)</f>
        <v>0</v>
      </c>
      <c r="H63">
        <f>IF(Kalkulator!H63="","",Kalkulator!H63)</f>
        <v>0</v>
      </c>
      <c r="I63" t="e">
        <f ca="1">IF(Kalkulator!I63="","",Kalkulator!I63)</f>
        <v>#N/A</v>
      </c>
      <c r="J63" t="str">
        <f>IF(Kalkulator!J63="","",Kalkulator!J63)</f>
        <v/>
      </c>
      <c r="K63">
        <f>IF(Kalkulator!K63="","",Kalkulator!K63)</f>
        <v>45107</v>
      </c>
      <c r="L63" t="str">
        <f>IF(Kalkulator!L63="","",Kalkulator!L63)</f>
        <v>PEAK5</v>
      </c>
      <c r="M63">
        <f>IF(Kalkulator!M63="","",Kalkulator!M63)</f>
        <v>61</v>
      </c>
      <c r="N63">
        <f>IF(Kalkulator!N63="","",Kalkulator!N63)</f>
        <v>30</v>
      </c>
      <c r="O63" t="e">
        <f ca="1">IF(Kalkulator!O63="","",Kalkulator!O63)</f>
        <v>#N/A</v>
      </c>
      <c r="P63">
        <f>IF(Kalkulator!P63="","",Kalkulator!P63)</f>
        <v>0</v>
      </c>
      <c r="Q63" t="e">
        <f ca="1">IF(Kalkulator!Q63="","",Kalkulator!Q63)</f>
        <v>#N/A</v>
      </c>
      <c r="R63" s="47">
        <f t="shared" si="6"/>
        <v>25</v>
      </c>
      <c r="S63" s="47" t="str">
        <f t="shared" si="0"/>
        <v>PEAK525</v>
      </c>
      <c r="T63" s="47">
        <f t="shared" si="1"/>
        <v>0</v>
      </c>
      <c r="U63" s="47">
        <f t="shared" si="2"/>
        <v>0</v>
      </c>
      <c r="V63" s="47">
        <f t="shared" si="3"/>
        <v>0</v>
      </c>
      <c r="W63" s="47">
        <f t="shared" si="4"/>
        <v>0</v>
      </c>
      <c r="X63" s="48" t="e">
        <f t="shared" ca="1" si="5"/>
        <v>#N/A</v>
      </c>
    </row>
    <row r="64" spans="1:24">
      <c r="A64" s="1">
        <v>45108</v>
      </c>
      <c r="B64" s="1">
        <v>45199</v>
      </c>
      <c r="C64">
        <v>960</v>
      </c>
      <c r="D64">
        <f>IF(Kalkulator!D64="","",Kalkulator!D64)</f>
        <v>0</v>
      </c>
      <c r="E64">
        <f>IF(Kalkulator!E64="","",Kalkulator!E64)</f>
        <v>0</v>
      </c>
      <c r="F64">
        <f>IF(Kalkulator!F64="","",Kalkulator!F64)</f>
        <v>0</v>
      </c>
      <c r="G64">
        <f>IF(Kalkulator!G64="","",Kalkulator!G64)</f>
        <v>0</v>
      </c>
      <c r="H64">
        <f>IF(Kalkulator!H64="","",Kalkulator!H64)</f>
        <v>0</v>
      </c>
      <c r="I64" t="e">
        <f ca="1">IF(Kalkulator!I64="","",Kalkulator!I64)</f>
        <v>#N/A</v>
      </c>
      <c r="J64" t="str">
        <f>IF(Kalkulator!J64="","",Kalkulator!J64)</f>
        <v/>
      </c>
      <c r="K64">
        <f>IF(Kalkulator!K64="","",Kalkulator!K64)</f>
        <v>45199</v>
      </c>
      <c r="L64" t="str">
        <f>IF(Kalkulator!L64="","",Kalkulator!L64)</f>
        <v>PEAK5</v>
      </c>
      <c r="M64">
        <f>IF(Kalkulator!M64="","",Kalkulator!M64)</f>
        <v>64</v>
      </c>
      <c r="N64">
        <f>IF(Kalkulator!N64="","",Kalkulator!N64)</f>
        <v>28</v>
      </c>
      <c r="O64" t="e">
        <f ca="1">IF(Kalkulator!O64="","",Kalkulator!O64)</f>
        <v>#N/A</v>
      </c>
      <c r="P64">
        <f>IF(Kalkulator!P64="","",Kalkulator!P64)</f>
        <v>0</v>
      </c>
      <c r="Q64" t="e">
        <f ca="1">IF(Kalkulator!Q64="","",Kalkulator!Q64)</f>
        <v>#N/A</v>
      </c>
      <c r="R64" s="47">
        <f t="shared" si="6"/>
        <v>26</v>
      </c>
      <c r="S64" s="47" t="str">
        <f t="shared" si="0"/>
        <v>PEAK526</v>
      </c>
      <c r="T64" s="47">
        <f t="shared" si="1"/>
        <v>0</v>
      </c>
      <c r="U64" s="47">
        <f t="shared" si="2"/>
        <v>0</v>
      </c>
      <c r="V64" s="47">
        <f t="shared" si="3"/>
        <v>0</v>
      </c>
      <c r="W64" s="47">
        <f t="shared" si="4"/>
        <v>0</v>
      </c>
      <c r="X64" s="48" t="e">
        <f t="shared" ca="1" si="5"/>
        <v>#N/A</v>
      </c>
    </row>
    <row r="65" spans="1:24">
      <c r="A65" s="1">
        <v>45200</v>
      </c>
      <c r="B65" s="1">
        <v>45291</v>
      </c>
      <c r="C65">
        <v>930</v>
      </c>
      <c r="D65">
        <f>IF(Kalkulator!D65="","",Kalkulator!D65)</f>
        <v>0</v>
      </c>
      <c r="E65">
        <f>IF(Kalkulator!E65="","",Kalkulator!E65)</f>
        <v>0</v>
      </c>
      <c r="F65">
        <f>IF(Kalkulator!F65="","",Kalkulator!F65)</f>
        <v>0</v>
      </c>
      <c r="G65">
        <f>IF(Kalkulator!G65="","",Kalkulator!G65)</f>
        <v>0</v>
      </c>
      <c r="H65">
        <f>IF(Kalkulator!H65="","",Kalkulator!H65)</f>
        <v>0</v>
      </c>
      <c r="I65" t="e">
        <f ca="1">IF(Kalkulator!I65="","",Kalkulator!I65)</f>
        <v>#N/A</v>
      </c>
      <c r="J65" t="str">
        <f>IF(Kalkulator!J65="","",Kalkulator!J65)</f>
        <v/>
      </c>
      <c r="K65">
        <f>IF(Kalkulator!K65="","",Kalkulator!K65)</f>
        <v>45291</v>
      </c>
      <c r="L65" t="str">
        <f>IF(Kalkulator!L65="","",Kalkulator!L65)</f>
        <v>PEAK5</v>
      </c>
      <c r="M65">
        <f>IF(Kalkulator!M65="","",Kalkulator!M65)</f>
        <v>62</v>
      </c>
      <c r="N65">
        <f>IF(Kalkulator!N65="","",Kalkulator!N65)</f>
        <v>30</v>
      </c>
      <c r="O65" t="e">
        <f ca="1">IF(Kalkulator!O65="","",Kalkulator!O65)</f>
        <v>#N/A</v>
      </c>
      <c r="P65">
        <f>IF(Kalkulator!P65="","",Kalkulator!P65)</f>
        <v>0</v>
      </c>
      <c r="Q65" t="e">
        <f ca="1">IF(Kalkulator!Q65="","",Kalkulator!Q65)</f>
        <v>#N/A</v>
      </c>
      <c r="R65" s="47">
        <f t="shared" si="6"/>
        <v>27</v>
      </c>
      <c r="S65" s="47" t="str">
        <f t="shared" si="0"/>
        <v>PEAK527</v>
      </c>
      <c r="T65" s="47">
        <f t="shared" si="1"/>
        <v>0</v>
      </c>
      <c r="U65" s="47">
        <f t="shared" si="2"/>
        <v>0</v>
      </c>
      <c r="V65" s="47">
        <f t="shared" si="3"/>
        <v>0</v>
      </c>
      <c r="W65" s="47">
        <f t="shared" si="4"/>
        <v>0</v>
      </c>
      <c r="X65" s="48" t="e">
        <f t="shared" ca="1" si="5"/>
        <v>#N/A</v>
      </c>
    </row>
    <row r="66" spans="1:24">
      <c r="A66" s="1">
        <v>45292</v>
      </c>
      <c r="B66" s="1">
        <v>45382</v>
      </c>
      <c r="C66">
        <v>975</v>
      </c>
      <c r="D66">
        <f>IF(Kalkulator!D66="","",Kalkulator!D66)</f>
        <v>0</v>
      </c>
      <c r="E66">
        <f>IF(Kalkulator!E66="","",Kalkulator!E66)</f>
        <v>0</v>
      </c>
      <c r="F66">
        <f>IF(Kalkulator!F66="","",Kalkulator!F66)</f>
        <v>0</v>
      </c>
      <c r="G66">
        <f>IF(Kalkulator!G66="","",Kalkulator!G66)</f>
        <v>0</v>
      </c>
      <c r="H66">
        <f>IF(Kalkulator!H66="","",Kalkulator!H66)</f>
        <v>0</v>
      </c>
      <c r="I66" t="e">
        <f ca="1">IF(Kalkulator!I66="","",Kalkulator!I66)</f>
        <v>#N/A</v>
      </c>
      <c r="J66" t="str">
        <f>IF(Kalkulator!J66="","",Kalkulator!J66)</f>
        <v/>
      </c>
      <c r="K66">
        <f>IF(Kalkulator!K66="","",Kalkulator!K66)</f>
        <v>45382</v>
      </c>
      <c r="L66" t="str">
        <f>IF(Kalkulator!L66="","",Kalkulator!L66)</f>
        <v>PEAK5</v>
      </c>
      <c r="M66">
        <f>IF(Kalkulator!M66="","",Kalkulator!M66)</f>
        <v>65</v>
      </c>
      <c r="N66">
        <f>IF(Kalkulator!N66="","",Kalkulator!N66)</f>
        <v>26</v>
      </c>
      <c r="O66" t="e">
        <f ca="1">IF(Kalkulator!O66="","",Kalkulator!O66)</f>
        <v>#N/A</v>
      </c>
      <c r="P66">
        <f>IF(Kalkulator!P66="","",Kalkulator!P66)</f>
        <v>0</v>
      </c>
      <c r="Q66" t="e">
        <f ca="1">IF(Kalkulator!Q66="","",Kalkulator!Q66)</f>
        <v>#N/A</v>
      </c>
      <c r="R66" s="47">
        <f t="shared" si="6"/>
        <v>28</v>
      </c>
      <c r="S66" s="47" t="str">
        <f t="shared" si="0"/>
        <v>PEAK528</v>
      </c>
      <c r="T66" s="47">
        <f t="shared" si="1"/>
        <v>0</v>
      </c>
      <c r="U66" s="47">
        <f t="shared" si="2"/>
        <v>0</v>
      </c>
      <c r="V66" s="47">
        <f t="shared" si="3"/>
        <v>0</v>
      </c>
      <c r="W66" s="47">
        <f t="shared" si="4"/>
        <v>0</v>
      </c>
      <c r="X66" s="48" t="e">
        <f t="shared" ca="1" si="5"/>
        <v>#N/A</v>
      </c>
    </row>
    <row r="67" spans="1:24">
      <c r="A67" s="1">
        <v>45383</v>
      </c>
      <c r="B67" s="1">
        <v>45657</v>
      </c>
      <c r="C67">
        <v>2955</v>
      </c>
      <c r="D67">
        <f>IF(Kalkulator!D67="","",Kalkulator!D67)</f>
        <v>0</v>
      </c>
      <c r="E67">
        <f>IF(Kalkulator!E67="","",Kalkulator!E67)</f>
        <v>0</v>
      </c>
      <c r="F67">
        <f>IF(Kalkulator!F67="","",Kalkulator!F67)</f>
        <v>0</v>
      </c>
      <c r="G67">
        <f>IF(Kalkulator!G67="","",Kalkulator!G67)</f>
        <v>0</v>
      </c>
      <c r="H67">
        <f>IF(Kalkulator!H67="","",Kalkulator!H67)</f>
        <v>0</v>
      </c>
      <c r="I67" t="e">
        <f ca="1">IF(Kalkulator!I67="","",Kalkulator!I67)</f>
        <v>#N/A</v>
      </c>
      <c r="J67" t="str">
        <f>IF(Kalkulator!J67="","",Kalkulator!J67)</f>
        <v/>
      </c>
      <c r="K67">
        <f>IF(Kalkulator!K67="","",Kalkulator!K67)</f>
        <v>45657</v>
      </c>
      <c r="L67" t="str">
        <f>IF(Kalkulator!L67="","",Kalkulator!L67)</f>
        <v>PEAK5</v>
      </c>
      <c r="M67">
        <f>IF(Kalkulator!M67="","",Kalkulator!M67)</f>
        <v>197</v>
      </c>
      <c r="N67">
        <f>IF(Kalkulator!N67="","",Kalkulator!N67)</f>
        <v>78</v>
      </c>
      <c r="O67" t="e">
        <f ca="1">IF(Kalkulator!O67="","",Kalkulator!O67)</f>
        <v>#N/A</v>
      </c>
      <c r="P67">
        <f>IF(Kalkulator!P67="","",Kalkulator!P67)</f>
        <v>0</v>
      </c>
      <c r="Q67" t="e">
        <f ca="1">IF(Kalkulator!Q67="","",Kalkulator!Q67)</f>
        <v>#N/A</v>
      </c>
      <c r="R67" s="47">
        <f t="shared" si="6"/>
        <v>29</v>
      </c>
      <c r="S67" s="47" t="str">
        <f t="shared" si="0"/>
        <v>PEAK529</v>
      </c>
      <c r="T67" s="47">
        <f t="shared" si="1"/>
        <v>0</v>
      </c>
      <c r="U67" s="47">
        <f t="shared" si="2"/>
        <v>0</v>
      </c>
      <c r="V67" s="47">
        <f t="shared" si="3"/>
        <v>0</v>
      </c>
      <c r="W67" s="47">
        <f t="shared" si="4"/>
        <v>0</v>
      </c>
      <c r="X67" s="48" t="e">
        <f t="shared" ca="1" si="5"/>
        <v>#N/A</v>
      </c>
    </row>
    <row r="68" spans="1:24">
      <c r="A68" s="1">
        <v>45658</v>
      </c>
      <c r="B68" s="1">
        <v>46022</v>
      </c>
      <c r="C68">
        <v>3915</v>
      </c>
      <c r="D68">
        <f>IF(Kalkulator!D68="","",Kalkulator!D68)</f>
        <v>0</v>
      </c>
      <c r="E68">
        <f>IF(Kalkulator!E68="","",Kalkulator!E68)</f>
        <v>0</v>
      </c>
      <c r="F68">
        <f>IF(Kalkulator!F68="","",Kalkulator!F68)</f>
        <v>0</v>
      </c>
      <c r="G68">
        <f>IF(Kalkulator!G68="","",Kalkulator!G68)</f>
        <v>0</v>
      </c>
      <c r="H68">
        <f>IF(Kalkulator!H68="","",Kalkulator!H68)</f>
        <v>0</v>
      </c>
      <c r="I68" t="e">
        <f ca="1">IF(Kalkulator!I68="","",Kalkulator!I68)</f>
        <v>#N/A</v>
      </c>
      <c r="J68" t="str">
        <f>IF(Kalkulator!J68="","",Kalkulator!J68)</f>
        <v/>
      </c>
      <c r="K68">
        <f>IF(Kalkulator!K68="","",Kalkulator!K68)</f>
        <v>46022</v>
      </c>
      <c r="L68" t="str">
        <f>IF(Kalkulator!L68="","",Kalkulator!L68)</f>
        <v>PEAK5</v>
      </c>
      <c r="M68">
        <f>IF(Kalkulator!M68="","",Kalkulator!M68)</f>
        <v>261</v>
      </c>
      <c r="N68">
        <f>IF(Kalkulator!N68="","",Kalkulator!N68)</f>
        <v>104</v>
      </c>
      <c r="O68" t="e">
        <f ca="1">IF(Kalkulator!O68="","",Kalkulator!O68)</f>
        <v>#N/A</v>
      </c>
      <c r="P68">
        <f>IF(Kalkulator!P68="","",Kalkulator!P68)</f>
        <v>0</v>
      </c>
      <c r="Q68" t="e">
        <f ca="1">IF(Kalkulator!Q68="","",Kalkulator!Q68)</f>
        <v>#N/A</v>
      </c>
      <c r="R68" s="47">
        <f t="shared" si="6"/>
        <v>30</v>
      </c>
      <c r="S68" s="47" t="str">
        <f t="shared" si="0"/>
        <v>PEAK530</v>
      </c>
      <c r="T68" s="47">
        <f t="shared" si="1"/>
        <v>0</v>
      </c>
      <c r="U68" s="47">
        <f t="shared" si="2"/>
        <v>0</v>
      </c>
      <c r="V68" s="47">
        <f t="shared" si="3"/>
        <v>0</v>
      </c>
      <c r="W68" s="47">
        <f t="shared" si="4"/>
        <v>0</v>
      </c>
      <c r="X68" s="48" t="e">
        <f t="shared" ca="1" si="5"/>
        <v>#N/A</v>
      </c>
    </row>
    <row r="69" spans="1:24">
      <c r="A69" s="1">
        <v>46023</v>
      </c>
      <c r="B69" s="1">
        <v>46387</v>
      </c>
      <c r="C69">
        <v>3915</v>
      </c>
      <c r="D69">
        <f>IF(Kalkulator!D69="","",Kalkulator!D69)</f>
        <v>0</v>
      </c>
      <c r="E69">
        <f>IF(Kalkulator!E69="","",Kalkulator!E69)</f>
        <v>0</v>
      </c>
      <c r="F69">
        <f>IF(Kalkulator!F69="","",Kalkulator!F69)</f>
        <v>0</v>
      </c>
      <c r="G69">
        <f>IF(Kalkulator!G69="","",Kalkulator!G69)</f>
        <v>0</v>
      </c>
      <c r="H69">
        <f>IF(Kalkulator!H69="","",Kalkulator!H69)</f>
        <v>0</v>
      </c>
      <c r="I69" t="e">
        <f ca="1">IF(Kalkulator!I69="","",Kalkulator!I69)</f>
        <v>#N/A</v>
      </c>
      <c r="J69" t="str">
        <f>IF(Kalkulator!J69="","",Kalkulator!J69)</f>
        <v/>
      </c>
      <c r="K69">
        <f>IF(Kalkulator!K69="","",Kalkulator!K69)</f>
        <v>46387</v>
      </c>
      <c r="L69" t="str">
        <f>IF(Kalkulator!L69="","",Kalkulator!L69)</f>
        <v>PEAK5</v>
      </c>
      <c r="M69">
        <f>IF(Kalkulator!M69="","",Kalkulator!M69)</f>
        <v>261</v>
      </c>
      <c r="N69">
        <f>IF(Kalkulator!N69="","",Kalkulator!N69)</f>
        <v>104</v>
      </c>
      <c r="O69" t="e">
        <f ca="1">IF(Kalkulator!O69="","",Kalkulator!O69)</f>
        <v>#N/A</v>
      </c>
      <c r="P69">
        <f>IF(Kalkulator!P69="","",Kalkulator!P69)</f>
        <v>0</v>
      </c>
      <c r="Q69" t="e">
        <f ca="1">IF(Kalkulator!Q69="","",Kalkulator!Q69)</f>
        <v>#N/A</v>
      </c>
      <c r="R69" s="47">
        <f t="shared" si="6"/>
        <v>31</v>
      </c>
      <c r="S69" s="47" t="str">
        <f t="shared" si="0"/>
        <v>PEAK531</v>
      </c>
      <c r="T69" s="47">
        <f t="shared" si="1"/>
        <v>0</v>
      </c>
      <c r="U69" s="47">
        <f t="shared" si="2"/>
        <v>0</v>
      </c>
      <c r="V69" s="47">
        <f t="shared" si="3"/>
        <v>0</v>
      </c>
      <c r="W69" s="47">
        <f t="shared" si="4"/>
        <v>0</v>
      </c>
      <c r="X69" s="48" t="e">
        <f t="shared" ca="1" si="5"/>
        <v>#N/A</v>
      </c>
    </row>
    <row r="70" spans="1:24">
      <c r="A70" s="1">
        <v>44830</v>
      </c>
      <c r="B70" s="1">
        <v>44830</v>
      </c>
      <c r="C70">
        <v>9</v>
      </c>
      <c r="D70">
        <f>IF(Kalkulator!D70="","",Kalkulator!D70)</f>
        <v>0</v>
      </c>
      <c r="E70">
        <f>IF(Kalkulator!E70="","",Kalkulator!E70)</f>
        <v>0</v>
      </c>
      <c r="F70">
        <f>IF(Kalkulator!F70="","",Kalkulator!F70)</f>
        <v>0</v>
      </c>
      <c r="G70">
        <f>IF(Kalkulator!G70="","",Kalkulator!G70)</f>
        <v>0</v>
      </c>
      <c r="H70">
        <f>IF(Kalkulator!H70="","",Kalkulator!H70)</f>
        <v>0</v>
      </c>
      <c r="I70" t="e">
        <f ca="1">IF(Kalkulator!I70="","",Kalkulator!I70)</f>
        <v>#N/A</v>
      </c>
      <c r="J70" t="str">
        <f>IF(Kalkulator!J70="","",Kalkulator!J70)</f>
        <v/>
      </c>
      <c r="K70">
        <f>IF(Kalkulator!K70="","",Kalkulator!K70)</f>
        <v>44830</v>
      </c>
      <c r="L70" t="str">
        <f>IF(Kalkulator!L70="","",Kalkulator!L70)</f>
        <v>OFFPEAK</v>
      </c>
      <c r="M70">
        <f>IF(Kalkulator!M70="","",Kalkulator!M70)</f>
        <v>1</v>
      </c>
      <c r="N70">
        <f>IF(Kalkulator!N70="","",Kalkulator!N70)</f>
        <v>0</v>
      </c>
      <c r="O70" t="e">
        <f ca="1">IF(Kalkulator!O70="","",Kalkulator!O70)</f>
        <v>#N/A</v>
      </c>
      <c r="P70">
        <f>IF(Kalkulator!P70="","",Kalkulator!P70)</f>
        <v>0</v>
      </c>
      <c r="Q70" t="e">
        <f ca="1">IF(Kalkulator!Q70="","",Kalkulator!Q70)</f>
        <v>#N/A</v>
      </c>
      <c r="R70" s="47">
        <f t="shared" si="6"/>
        <v>1</v>
      </c>
      <c r="S70" s="47" t="str">
        <f t="shared" si="0"/>
        <v>OFFPEAK1</v>
      </c>
      <c r="T70" s="47">
        <f t="shared" si="1"/>
        <v>0</v>
      </c>
      <c r="U70" s="47">
        <f t="shared" si="2"/>
        <v>0</v>
      </c>
      <c r="V70" s="47">
        <f t="shared" si="3"/>
        <v>0</v>
      </c>
      <c r="W70" s="47">
        <f t="shared" si="4"/>
        <v>0</v>
      </c>
      <c r="X70" s="48" t="e">
        <f t="shared" ca="1" si="5"/>
        <v>#N/A</v>
      </c>
    </row>
    <row r="71" spans="1:24">
      <c r="A71" s="1">
        <v>44831</v>
      </c>
      <c r="B71" s="1">
        <v>44831</v>
      </c>
      <c r="C71">
        <v>9</v>
      </c>
      <c r="D71">
        <f>IF(Kalkulator!D71="","",Kalkulator!D71)</f>
        <v>0</v>
      </c>
      <c r="E71">
        <f>IF(Kalkulator!E71="","",Kalkulator!E71)</f>
        <v>0</v>
      </c>
      <c r="F71">
        <f>IF(Kalkulator!F71="","",Kalkulator!F71)</f>
        <v>0</v>
      </c>
      <c r="G71">
        <f>IF(Kalkulator!G71="","",Kalkulator!G71)</f>
        <v>0</v>
      </c>
      <c r="H71">
        <f>IF(Kalkulator!H71="","",Kalkulator!H71)</f>
        <v>0</v>
      </c>
      <c r="I71" t="e">
        <f ca="1">IF(Kalkulator!I71="","",Kalkulator!I71)</f>
        <v>#N/A</v>
      </c>
      <c r="J71" t="str">
        <f>IF(Kalkulator!J71="","",Kalkulator!J71)</f>
        <v/>
      </c>
      <c r="K71">
        <f>IF(Kalkulator!K71="","",Kalkulator!K71)</f>
        <v>44831</v>
      </c>
      <c r="L71" t="str">
        <f>IF(Kalkulator!L71="","",Kalkulator!L71)</f>
        <v>OFFPEAK</v>
      </c>
      <c r="M71">
        <f>IF(Kalkulator!M71="","",Kalkulator!M71)</f>
        <v>1</v>
      </c>
      <c r="N71">
        <f>IF(Kalkulator!N71="","",Kalkulator!N71)</f>
        <v>0</v>
      </c>
      <c r="O71" t="e">
        <f ca="1">IF(Kalkulator!O71="","",Kalkulator!O71)</f>
        <v>#N/A</v>
      </c>
      <c r="P71">
        <f>IF(Kalkulator!P71="","",Kalkulator!P71)</f>
        <v>0</v>
      </c>
      <c r="Q71" t="e">
        <f ca="1">IF(Kalkulator!Q71="","",Kalkulator!Q71)</f>
        <v>#N/A</v>
      </c>
      <c r="R71" s="47">
        <f t="shared" si="6"/>
        <v>2</v>
      </c>
      <c r="S71" s="47" t="str">
        <f t="shared" si="0"/>
        <v>OFFPEAK2</v>
      </c>
      <c r="T71" s="47">
        <f t="shared" si="1"/>
        <v>0</v>
      </c>
      <c r="U71" s="47">
        <f t="shared" si="2"/>
        <v>0</v>
      </c>
      <c r="V71" s="47">
        <f t="shared" si="3"/>
        <v>0</v>
      </c>
      <c r="W71" s="47">
        <f t="shared" si="4"/>
        <v>0</v>
      </c>
      <c r="X71" s="48" t="e">
        <f t="shared" ca="1" si="5"/>
        <v>#N/A</v>
      </c>
    </row>
    <row r="72" spans="1:24">
      <c r="A72" s="1">
        <v>44832</v>
      </c>
      <c r="B72" s="1">
        <v>44832</v>
      </c>
      <c r="C72">
        <v>9</v>
      </c>
      <c r="D72">
        <f>IF(Kalkulator!D72="","",Kalkulator!D72)</f>
        <v>0</v>
      </c>
      <c r="E72">
        <f>IF(Kalkulator!E72="","",Kalkulator!E72)</f>
        <v>0</v>
      </c>
      <c r="F72">
        <f>IF(Kalkulator!F72="","",Kalkulator!F72)</f>
        <v>0</v>
      </c>
      <c r="G72">
        <f>IF(Kalkulator!G72="","",Kalkulator!G72)</f>
        <v>0</v>
      </c>
      <c r="H72">
        <f>IF(Kalkulator!H72="","",Kalkulator!H72)</f>
        <v>0</v>
      </c>
      <c r="I72" t="e">
        <f ca="1">IF(Kalkulator!I72="","",Kalkulator!I72)</f>
        <v>#N/A</v>
      </c>
      <c r="J72" t="str">
        <f>IF(Kalkulator!J72="","",Kalkulator!J72)</f>
        <v/>
      </c>
      <c r="K72">
        <f>IF(Kalkulator!K72="","",Kalkulator!K72)</f>
        <v>44832</v>
      </c>
      <c r="L72" t="str">
        <f>IF(Kalkulator!L72="","",Kalkulator!L72)</f>
        <v>OFFPEAK</v>
      </c>
      <c r="M72">
        <f>IF(Kalkulator!M72="","",Kalkulator!M72)</f>
        <v>1</v>
      </c>
      <c r="N72">
        <f>IF(Kalkulator!N72="","",Kalkulator!N72)</f>
        <v>0</v>
      </c>
      <c r="O72" t="e">
        <f ca="1">IF(Kalkulator!O72="","",Kalkulator!O72)</f>
        <v>#N/A</v>
      </c>
      <c r="P72">
        <f>IF(Kalkulator!P72="","",Kalkulator!P72)</f>
        <v>0</v>
      </c>
      <c r="Q72" t="e">
        <f ca="1">IF(Kalkulator!Q72="","",Kalkulator!Q72)</f>
        <v>#N/A</v>
      </c>
      <c r="R72" s="47">
        <f t="shared" si="6"/>
        <v>3</v>
      </c>
      <c r="S72" s="47" t="str">
        <f t="shared" si="0"/>
        <v>OFFPEAK3</v>
      </c>
      <c r="T72" s="47">
        <f t="shared" si="1"/>
        <v>0</v>
      </c>
      <c r="U72" s="47">
        <f t="shared" si="2"/>
        <v>0</v>
      </c>
      <c r="V72" s="47">
        <f t="shared" si="3"/>
        <v>0</v>
      </c>
      <c r="W72" s="47">
        <f t="shared" si="4"/>
        <v>0</v>
      </c>
      <c r="X72" s="48" t="e">
        <f t="shared" ca="1" si="5"/>
        <v>#N/A</v>
      </c>
    </row>
    <row r="73" spans="1:24">
      <c r="A73" s="1">
        <v>44833</v>
      </c>
      <c r="B73" s="1">
        <v>44833</v>
      </c>
      <c r="C73">
        <v>9</v>
      </c>
      <c r="D73">
        <f>IF(Kalkulator!D73="","",Kalkulator!D73)</f>
        <v>0</v>
      </c>
      <c r="E73">
        <f>IF(Kalkulator!E73="","",Kalkulator!E73)</f>
        <v>0</v>
      </c>
      <c r="F73">
        <f>IF(Kalkulator!F73="","",Kalkulator!F73)</f>
        <v>0</v>
      </c>
      <c r="G73">
        <f>IF(Kalkulator!G73="","",Kalkulator!G73)</f>
        <v>0</v>
      </c>
      <c r="H73">
        <f>IF(Kalkulator!H73="","",Kalkulator!H73)</f>
        <v>0</v>
      </c>
      <c r="I73" t="e">
        <f ca="1">IF(Kalkulator!I73="","",Kalkulator!I73)</f>
        <v>#N/A</v>
      </c>
      <c r="J73" t="str">
        <f>IF(Kalkulator!J73="","",Kalkulator!J73)</f>
        <v/>
      </c>
      <c r="K73">
        <f>IF(Kalkulator!K73="","",Kalkulator!K73)</f>
        <v>44833</v>
      </c>
      <c r="L73" t="str">
        <f>IF(Kalkulator!L73="","",Kalkulator!L73)</f>
        <v>OFFPEAK</v>
      </c>
      <c r="M73">
        <f>IF(Kalkulator!M73="","",Kalkulator!M73)</f>
        <v>1</v>
      </c>
      <c r="N73">
        <f>IF(Kalkulator!N73="","",Kalkulator!N73)</f>
        <v>0</v>
      </c>
      <c r="O73" t="e">
        <f ca="1">IF(Kalkulator!O73="","",Kalkulator!O73)</f>
        <v>#N/A</v>
      </c>
      <c r="P73">
        <f>IF(Kalkulator!P73="","",Kalkulator!P73)</f>
        <v>0</v>
      </c>
      <c r="Q73" t="e">
        <f ca="1">IF(Kalkulator!Q73="","",Kalkulator!Q73)</f>
        <v>#N/A</v>
      </c>
      <c r="R73" s="47">
        <f t="shared" si="6"/>
        <v>4</v>
      </c>
      <c r="S73" s="47" t="str">
        <f t="shared" ref="S73:S136" si="7">L73&amp;R73</f>
        <v>OFFPEAK4</v>
      </c>
      <c r="T73" s="47">
        <f t="shared" ref="T73:T136" si="8">D73-F73</f>
        <v>0</v>
      </c>
      <c r="U73" s="47">
        <f t="shared" ref="U73:U136" si="9">IF(L73="BASE",T73,VLOOKUP(R73,R:T,3,0)+T73)</f>
        <v>0</v>
      </c>
      <c r="V73" s="47">
        <f t="shared" ref="V73:V136" si="10">_xlfn.IFNA(IF(OR(L73="PEAK5",L73="OFFPEAK"),U73,IF(AND(VLOOKUP("PEAK5"&amp;R73,S:U,3,0)&gt;0,VLOOKUP("OFFPEAK"&amp;R73,S:U,3,0)&gt;0),MIN(VLOOKUP("PEAK5"&amp;R73,S:U,3,0),VLOOKUP("OFFPEAK"&amp;R73,S:U,3,0)),IF(AND(VLOOKUP("PEAK5"&amp;R73,S:U,3,0)&lt;0,VLOOKUP("OFFPEAK"&amp;R73,S:U,3,0)&lt;0),MAX(VLOOKUP("PEAK5"&amp;R73,S:U,3,0),VLOOKUP("OFFPEAK"&amp;R73,S:U,3,0)),0))),0)</f>
        <v>0</v>
      </c>
      <c r="W73" s="47">
        <f t="shared" ref="W73:W136" si="11">_xlfn.IFNA(V73-VLOOKUP("BASE"&amp;R73,S:V,4,0),0)</f>
        <v>0</v>
      </c>
      <c r="X73" s="48" t="e">
        <f t="shared" ref="X73:X136" ca="1" si="12">IF(L73="BASE",(ABS(T73)-ABS(V73))*I73*C73*H73*$J$2,(ABS(T73)-ABS(W73))*I73*C73*H73*$J$2)</f>
        <v>#N/A</v>
      </c>
    </row>
    <row r="74" spans="1:24">
      <c r="A74" s="1">
        <v>44834</v>
      </c>
      <c r="B74" s="1">
        <v>44834</v>
      </c>
      <c r="C74">
        <v>9</v>
      </c>
      <c r="D74">
        <f>IF(Kalkulator!D74="","",Kalkulator!D74)</f>
        <v>0</v>
      </c>
      <c r="E74">
        <f>IF(Kalkulator!E74="","",Kalkulator!E74)</f>
        <v>0</v>
      </c>
      <c r="F74">
        <f>IF(Kalkulator!F74="","",Kalkulator!F74)</f>
        <v>0</v>
      </c>
      <c r="G74">
        <f>IF(Kalkulator!G74="","",Kalkulator!G74)</f>
        <v>0</v>
      </c>
      <c r="H74">
        <f>IF(Kalkulator!H74="","",Kalkulator!H74)</f>
        <v>0</v>
      </c>
      <c r="I74" t="e">
        <f ca="1">IF(Kalkulator!I74="","",Kalkulator!I74)</f>
        <v>#N/A</v>
      </c>
      <c r="J74" t="str">
        <f>IF(Kalkulator!J74="","",Kalkulator!J74)</f>
        <v/>
      </c>
      <c r="K74">
        <f>IF(Kalkulator!K74="","",Kalkulator!K74)</f>
        <v>44834</v>
      </c>
      <c r="L74" t="str">
        <f>IF(Kalkulator!L74="","",Kalkulator!L74)</f>
        <v>OFFPEAK</v>
      </c>
      <c r="M74">
        <f>IF(Kalkulator!M74="","",Kalkulator!M74)</f>
        <v>1</v>
      </c>
      <c r="N74">
        <f>IF(Kalkulator!N74="","",Kalkulator!N74)</f>
        <v>0</v>
      </c>
      <c r="O74" t="e">
        <f ca="1">IF(Kalkulator!O74="","",Kalkulator!O74)</f>
        <v>#N/A</v>
      </c>
      <c r="P74">
        <f>IF(Kalkulator!P74="","",Kalkulator!P74)</f>
        <v>0</v>
      </c>
      <c r="Q74" t="e">
        <f ca="1">IF(Kalkulator!Q74="","",Kalkulator!Q74)</f>
        <v>#N/A</v>
      </c>
      <c r="R74" s="47">
        <f t="shared" ref="R74:R137" si="13">IF(L74="","",IF(L73=L74,R73+1,VLOOKUP(A74,A:R,18,0)))</f>
        <v>5</v>
      </c>
      <c r="S74" s="47" t="str">
        <f t="shared" si="7"/>
        <v>OFFPEAK5</v>
      </c>
      <c r="T74" s="47">
        <f t="shared" si="8"/>
        <v>0</v>
      </c>
      <c r="U74" s="47">
        <f t="shared" si="9"/>
        <v>0</v>
      </c>
      <c r="V74" s="47">
        <f t="shared" si="10"/>
        <v>0</v>
      </c>
      <c r="W74" s="47">
        <f t="shared" si="11"/>
        <v>0</v>
      </c>
      <c r="X74" s="48" t="e">
        <f t="shared" ca="1" si="12"/>
        <v>#N/A</v>
      </c>
    </row>
    <row r="75" spans="1:24">
      <c r="A75" s="1">
        <v>44835</v>
      </c>
      <c r="B75" s="1">
        <v>44835</v>
      </c>
      <c r="C75">
        <v>24</v>
      </c>
      <c r="D75">
        <f>IF(Kalkulator!D75="","",Kalkulator!D75)</f>
        <v>0</v>
      </c>
      <c r="E75">
        <f>IF(Kalkulator!E75="","",Kalkulator!E75)</f>
        <v>0</v>
      </c>
      <c r="F75">
        <f>IF(Kalkulator!F75="","",Kalkulator!F75)</f>
        <v>0</v>
      </c>
      <c r="G75">
        <f>IF(Kalkulator!G75="","",Kalkulator!G75)</f>
        <v>0</v>
      </c>
      <c r="H75">
        <f>IF(Kalkulator!H75="","",Kalkulator!H75)</f>
        <v>0</v>
      </c>
      <c r="I75" t="e">
        <f ca="1">IF(Kalkulator!I75="","",Kalkulator!I75)</f>
        <v>#N/A</v>
      </c>
      <c r="J75" t="str">
        <f>IF(Kalkulator!J75="","",Kalkulator!J75)</f>
        <v/>
      </c>
      <c r="K75">
        <f>IF(Kalkulator!K75="","",Kalkulator!K75)</f>
        <v>44835</v>
      </c>
      <c r="L75" t="str">
        <f>IF(Kalkulator!L75="","",Kalkulator!L75)</f>
        <v>OFFPEAK</v>
      </c>
      <c r="M75">
        <f>IF(Kalkulator!M75="","",Kalkulator!M75)</f>
        <v>0</v>
      </c>
      <c r="N75">
        <f>IF(Kalkulator!N75="","",Kalkulator!N75)</f>
        <v>1</v>
      </c>
      <c r="O75" t="e">
        <f ca="1">IF(Kalkulator!O75="","",Kalkulator!O75)</f>
        <v>#N/A</v>
      </c>
      <c r="P75">
        <f>IF(Kalkulator!P75="","",Kalkulator!P75)</f>
        <v>0</v>
      </c>
      <c r="Q75" t="e">
        <f ca="1">IF(Kalkulator!Q75="","",Kalkulator!Q75)</f>
        <v>#N/A</v>
      </c>
      <c r="R75" s="47">
        <f t="shared" si="13"/>
        <v>6</v>
      </c>
      <c r="S75" s="47" t="str">
        <f t="shared" si="7"/>
        <v>OFFPEAK6</v>
      </c>
      <c r="T75" s="47">
        <f t="shared" si="8"/>
        <v>0</v>
      </c>
      <c r="U75" s="47">
        <f t="shared" si="9"/>
        <v>0</v>
      </c>
      <c r="V75" s="47">
        <f t="shared" si="10"/>
        <v>0</v>
      </c>
      <c r="W75" s="47">
        <f t="shared" si="11"/>
        <v>0</v>
      </c>
      <c r="X75" s="48" t="e">
        <f t="shared" ca="1" si="12"/>
        <v>#N/A</v>
      </c>
    </row>
    <row r="76" spans="1:24">
      <c r="A76" s="1">
        <v>44836</v>
      </c>
      <c r="B76" s="1">
        <v>44836</v>
      </c>
      <c r="C76">
        <v>24</v>
      </c>
      <c r="D76">
        <f>IF(Kalkulator!D76="","",Kalkulator!D76)</f>
        <v>0</v>
      </c>
      <c r="E76">
        <f>IF(Kalkulator!E76="","",Kalkulator!E76)</f>
        <v>0</v>
      </c>
      <c r="F76">
        <f>IF(Kalkulator!F76="","",Kalkulator!F76)</f>
        <v>0</v>
      </c>
      <c r="G76">
        <f>IF(Kalkulator!G76="","",Kalkulator!G76)</f>
        <v>0</v>
      </c>
      <c r="H76">
        <f>IF(Kalkulator!H76="","",Kalkulator!H76)</f>
        <v>0</v>
      </c>
      <c r="I76" t="e">
        <f ca="1">IF(Kalkulator!I76="","",Kalkulator!I76)</f>
        <v>#N/A</v>
      </c>
      <c r="J76" t="str">
        <f>IF(Kalkulator!J76="","",Kalkulator!J76)</f>
        <v/>
      </c>
      <c r="K76">
        <f>IF(Kalkulator!K76="","",Kalkulator!K76)</f>
        <v>44836</v>
      </c>
      <c r="L76" t="str">
        <f>IF(Kalkulator!L76="","",Kalkulator!L76)</f>
        <v>OFFPEAK</v>
      </c>
      <c r="M76">
        <f>IF(Kalkulator!M76="","",Kalkulator!M76)</f>
        <v>0</v>
      </c>
      <c r="N76">
        <f>IF(Kalkulator!N76="","",Kalkulator!N76)</f>
        <v>1</v>
      </c>
      <c r="O76" t="e">
        <f ca="1">IF(Kalkulator!O76="","",Kalkulator!O76)</f>
        <v>#N/A</v>
      </c>
      <c r="P76">
        <f>IF(Kalkulator!P76="","",Kalkulator!P76)</f>
        <v>0</v>
      </c>
      <c r="Q76" t="e">
        <f ca="1">IF(Kalkulator!Q76="","",Kalkulator!Q76)</f>
        <v>#N/A</v>
      </c>
      <c r="R76" s="47">
        <f t="shared" si="13"/>
        <v>7</v>
      </c>
      <c r="S76" s="47" t="str">
        <f t="shared" si="7"/>
        <v>OFFPEAK7</v>
      </c>
      <c r="T76" s="47">
        <f t="shared" si="8"/>
        <v>0</v>
      </c>
      <c r="U76" s="47">
        <f t="shared" si="9"/>
        <v>0</v>
      </c>
      <c r="V76" s="47">
        <f t="shared" si="10"/>
        <v>0</v>
      </c>
      <c r="W76" s="47">
        <f t="shared" si="11"/>
        <v>0</v>
      </c>
      <c r="X76" s="48" t="e">
        <f t="shared" ca="1" si="12"/>
        <v>#N/A</v>
      </c>
    </row>
    <row r="77" spans="1:24">
      <c r="A77" s="1">
        <v>44837</v>
      </c>
      <c r="B77" s="1">
        <v>44837</v>
      </c>
      <c r="C77">
        <v>9</v>
      </c>
      <c r="D77">
        <f>IF(Kalkulator!D77="","",Kalkulator!D77)</f>
        <v>0</v>
      </c>
      <c r="E77">
        <f>IF(Kalkulator!E77="","",Kalkulator!E77)</f>
        <v>0</v>
      </c>
      <c r="F77">
        <f>IF(Kalkulator!F77="","",Kalkulator!F77)</f>
        <v>0</v>
      </c>
      <c r="G77">
        <f>IF(Kalkulator!G77="","",Kalkulator!G77)</f>
        <v>0</v>
      </c>
      <c r="H77">
        <f>IF(Kalkulator!H77="","",Kalkulator!H77)</f>
        <v>0</v>
      </c>
      <c r="I77" t="e">
        <f ca="1">IF(Kalkulator!I77="","",Kalkulator!I77)</f>
        <v>#N/A</v>
      </c>
      <c r="J77" t="str">
        <f>IF(Kalkulator!J77="","",Kalkulator!J77)</f>
        <v/>
      </c>
      <c r="K77">
        <f>IF(Kalkulator!K77="","",Kalkulator!K77)</f>
        <v>44837</v>
      </c>
      <c r="L77" t="str">
        <f>IF(Kalkulator!L77="","",Kalkulator!L77)</f>
        <v>OFFPEAK</v>
      </c>
      <c r="M77">
        <f>IF(Kalkulator!M77="","",Kalkulator!M77)</f>
        <v>1</v>
      </c>
      <c r="N77">
        <f>IF(Kalkulator!N77="","",Kalkulator!N77)</f>
        <v>0</v>
      </c>
      <c r="O77" t="e">
        <f ca="1">IF(Kalkulator!O77="","",Kalkulator!O77)</f>
        <v>#N/A</v>
      </c>
      <c r="P77">
        <f>IF(Kalkulator!P77="","",Kalkulator!P77)</f>
        <v>0</v>
      </c>
      <c r="Q77" t="e">
        <f ca="1">IF(Kalkulator!Q77="","",Kalkulator!Q77)</f>
        <v>#N/A</v>
      </c>
      <c r="R77" s="47">
        <f t="shared" si="13"/>
        <v>8</v>
      </c>
      <c r="S77" s="47" t="str">
        <f t="shared" si="7"/>
        <v>OFFPEAK8</v>
      </c>
      <c r="T77" s="47">
        <f t="shared" si="8"/>
        <v>0</v>
      </c>
      <c r="U77" s="47">
        <f t="shared" si="9"/>
        <v>0</v>
      </c>
      <c r="V77" s="47">
        <f t="shared" si="10"/>
        <v>0</v>
      </c>
      <c r="W77" s="47">
        <f t="shared" si="11"/>
        <v>0</v>
      </c>
      <c r="X77" s="48" t="e">
        <f t="shared" ca="1" si="12"/>
        <v>#N/A</v>
      </c>
    </row>
    <row r="78" spans="1:24">
      <c r="A78" s="1">
        <v>44838</v>
      </c>
      <c r="B78" s="1">
        <v>44838</v>
      </c>
      <c r="C78">
        <v>9</v>
      </c>
      <c r="D78">
        <f>IF(Kalkulator!D78="","",Kalkulator!D78)</f>
        <v>0</v>
      </c>
      <c r="E78">
        <f>IF(Kalkulator!E78="","",Kalkulator!E78)</f>
        <v>0</v>
      </c>
      <c r="F78">
        <f>IF(Kalkulator!F78="","",Kalkulator!F78)</f>
        <v>0</v>
      </c>
      <c r="G78">
        <f>IF(Kalkulator!G78="","",Kalkulator!G78)</f>
        <v>0</v>
      </c>
      <c r="H78">
        <f>IF(Kalkulator!H78="","",Kalkulator!H78)</f>
        <v>0</v>
      </c>
      <c r="I78" t="e">
        <f ca="1">IF(Kalkulator!I78="","",Kalkulator!I78)</f>
        <v>#N/A</v>
      </c>
      <c r="J78" t="str">
        <f>IF(Kalkulator!J78="","",Kalkulator!J78)</f>
        <v/>
      </c>
      <c r="K78">
        <f>IF(Kalkulator!K78="","",Kalkulator!K78)</f>
        <v>44838</v>
      </c>
      <c r="L78" t="str">
        <f>IF(Kalkulator!L78="","",Kalkulator!L78)</f>
        <v>OFFPEAK</v>
      </c>
      <c r="M78">
        <f>IF(Kalkulator!M78="","",Kalkulator!M78)</f>
        <v>1</v>
      </c>
      <c r="N78">
        <f>IF(Kalkulator!N78="","",Kalkulator!N78)</f>
        <v>0</v>
      </c>
      <c r="O78" t="e">
        <f ca="1">IF(Kalkulator!O78="","",Kalkulator!O78)</f>
        <v>#N/A</v>
      </c>
      <c r="P78">
        <f>IF(Kalkulator!P78="","",Kalkulator!P78)</f>
        <v>0</v>
      </c>
      <c r="Q78" t="e">
        <f ca="1">IF(Kalkulator!Q78="","",Kalkulator!Q78)</f>
        <v>#N/A</v>
      </c>
      <c r="R78" s="47">
        <f t="shared" si="13"/>
        <v>9</v>
      </c>
      <c r="S78" s="47" t="str">
        <f t="shared" si="7"/>
        <v>OFFPEAK9</v>
      </c>
      <c r="T78" s="47">
        <f t="shared" si="8"/>
        <v>0</v>
      </c>
      <c r="U78" s="47">
        <f t="shared" si="9"/>
        <v>0</v>
      </c>
      <c r="V78" s="47">
        <f t="shared" si="10"/>
        <v>0</v>
      </c>
      <c r="W78" s="47">
        <f t="shared" si="11"/>
        <v>0</v>
      </c>
      <c r="X78" s="48" t="e">
        <f t="shared" ca="1" si="12"/>
        <v>#N/A</v>
      </c>
    </row>
    <row r="79" spans="1:24">
      <c r="A79" s="1">
        <v>44839</v>
      </c>
      <c r="B79" s="1">
        <v>44839</v>
      </c>
      <c r="C79">
        <v>9</v>
      </c>
      <c r="D79">
        <f>IF(Kalkulator!D79="","",Kalkulator!D79)</f>
        <v>0</v>
      </c>
      <c r="E79">
        <f>IF(Kalkulator!E79="","",Kalkulator!E79)</f>
        <v>0</v>
      </c>
      <c r="F79">
        <f>IF(Kalkulator!F79="","",Kalkulator!F79)</f>
        <v>0</v>
      </c>
      <c r="G79">
        <f>IF(Kalkulator!G79="","",Kalkulator!G79)</f>
        <v>0</v>
      </c>
      <c r="H79">
        <f>IF(Kalkulator!H79="","",Kalkulator!H79)</f>
        <v>0</v>
      </c>
      <c r="I79" t="e">
        <f ca="1">IF(Kalkulator!I79="","",Kalkulator!I79)</f>
        <v>#N/A</v>
      </c>
      <c r="J79" t="str">
        <f>IF(Kalkulator!J79="","",Kalkulator!J79)</f>
        <v/>
      </c>
      <c r="K79">
        <f>IF(Kalkulator!K79="","",Kalkulator!K79)</f>
        <v>44839</v>
      </c>
      <c r="L79" t="str">
        <f>IF(Kalkulator!L79="","",Kalkulator!L79)</f>
        <v>OFFPEAK</v>
      </c>
      <c r="M79">
        <f>IF(Kalkulator!M79="","",Kalkulator!M79)</f>
        <v>1</v>
      </c>
      <c r="N79">
        <f>IF(Kalkulator!N79="","",Kalkulator!N79)</f>
        <v>0</v>
      </c>
      <c r="O79" t="e">
        <f ca="1">IF(Kalkulator!O79="","",Kalkulator!O79)</f>
        <v>#N/A</v>
      </c>
      <c r="P79">
        <f>IF(Kalkulator!P79="","",Kalkulator!P79)</f>
        <v>0</v>
      </c>
      <c r="Q79" t="e">
        <f ca="1">IF(Kalkulator!Q79="","",Kalkulator!Q79)</f>
        <v>#N/A</v>
      </c>
      <c r="R79" s="47">
        <f t="shared" si="13"/>
        <v>10</v>
      </c>
      <c r="S79" s="47" t="str">
        <f t="shared" si="7"/>
        <v>OFFPEAK10</v>
      </c>
      <c r="T79" s="47">
        <f t="shared" si="8"/>
        <v>0</v>
      </c>
      <c r="U79" s="47">
        <f t="shared" si="9"/>
        <v>0</v>
      </c>
      <c r="V79" s="47">
        <f t="shared" si="10"/>
        <v>0</v>
      </c>
      <c r="W79" s="47">
        <f t="shared" si="11"/>
        <v>0</v>
      </c>
      <c r="X79" s="48" t="e">
        <f t="shared" ca="1" si="12"/>
        <v>#N/A</v>
      </c>
    </row>
    <row r="80" spans="1:24">
      <c r="A80" s="1">
        <v>44840</v>
      </c>
      <c r="B80" s="1">
        <v>44840</v>
      </c>
      <c r="C80">
        <v>9</v>
      </c>
      <c r="D80">
        <f>IF(Kalkulator!D80="","",Kalkulator!D80)</f>
        <v>0</v>
      </c>
      <c r="E80">
        <f>IF(Kalkulator!E80="","",Kalkulator!E80)</f>
        <v>0</v>
      </c>
      <c r="F80">
        <f>IF(Kalkulator!F80="","",Kalkulator!F80)</f>
        <v>0</v>
      </c>
      <c r="G80">
        <f>IF(Kalkulator!G80="","",Kalkulator!G80)</f>
        <v>0</v>
      </c>
      <c r="H80">
        <f>IF(Kalkulator!H80="","",Kalkulator!H80)</f>
        <v>0</v>
      </c>
      <c r="I80" t="e">
        <f ca="1">IF(Kalkulator!I80="","",Kalkulator!I80)</f>
        <v>#N/A</v>
      </c>
      <c r="J80" t="str">
        <f>IF(Kalkulator!J80="","",Kalkulator!J80)</f>
        <v/>
      </c>
      <c r="K80">
        <f>IF(Kalkulator!K80="","",Kalkulator!K80)</f>
        <v>44840</v>
      </c>
      <c r="L80" t="str">
        <f>IF(Kalkulator!L80="","",Kalkulator!L80)</f>
        <v>OFFPEAK</v>
      </c>
      <c r="M80">
        <f>IF(Kalkulator!M80="","",Kalkulator!M80)</f>
        <v>1</v>
      </c>
      <c r="N80">
        <f>IF(Kalkulator!N80="","",Kalkulator!N80)</f>
        <v>0</v>
      </c>
      <c r="O80" t="e">
        <f ca="1">IF(Kalkulator!O80="","",Kalkulator!O80)</f>
        <v>#N/A</v>
      </c>
      <c r="P80">
        <f>IF(Kalkulator!P80="","",Kalkulator!P80)</f>
        <v>0</v>
      </c>
      <c r="Q80" t="e">
        <f ca="1">IF(Kalkulator!Q80="","",Kalkulator!Q80)</f>
        <v>#N/A</v>
      </c>
      <c r="R80" s="47">
        <f t="shared" si="13"/>
        <v>11</v>
      </c>
      <c r="S80" s="47" t="str">
        <f t="shared" si="7"/>
        <v>OFFPEAK11</v>
      </c>
      <c r="T80" s="47">
        <f t="shared" si="8"/>
        <v>0</v>
      </c>
      <c r="U80" s="47">
        <f t="shared" si="9"/>
        <v>0</v>
      </c>
      <c r="V80" s="47">
        <f t="shared" si="10"/>
        <v>0</v>
      </c>
      <c r="W80" s="47">
        <f t="shared" si="11"/>
        <v>0</v>
      </c>
      <c r="X80" s="48" t="e">
        <f t="shared" ca="1" si="12"/>
        <v>#N/A</v>
      </c>
    </row>
    <row r="81" spans="1:24">
      <c r="A81" s="1">
        <v>44841</v>
      </c>
      <c r="B81" s="1">
        <v>44841</v>
      </c>
      <c r="C81">
        <v>9</v>
      </c>
      <c r="D81">
        <f>IF(Kalkulator!D81="","",Kalkulator!D81)</f>
        <v>0</v>
      </c>
      <c r="E81">
        <f>IF(Kalkulator!E81="","",Kalkulator!E81)</f>
        <v>0</v>
      </c>
      <c r="F81">
        <f>IF(Kalkulator!F81="","",Kalkulator!F81)</f>
        <v>0</v>
      </c>
      <c r="G81">
        <f>IF(Kalkulator!G81="","",Kalkulator!G81)</f>
        <v>0</v>
      </c>
      <c r="H81">
        <f>IF(Kalkulator!H81="","",Kalkulator!H81)</f>
        <v>0</v>
      </c>
      <c r="I81" t="e">
        <f ca="1">IF(Kalkulator!I81="","",Kalkulator!I81)</f>
        <v>#N/A</v>
      </c>
      <c r="J81" t="str">
        <f>IF(Kalkulator!J81="","",Kalkulator!J81)</f>
        <v/>
      </c>
      <c r="K81">
        <f>IF(Kalkulator!K81="","",Kalkulator!K81)</f>
        <v>44841</v>
      </c>
      <c r="L81" t="str">
        <f>IF(Kalkulator!L81="","",Kalkulator!L81)</f>
        <v>OFFPEAK</v>
      </c>
      <c r="M81">
        <f>IF(Kalkulator!M81="","",Kalkulator!M81)</f>
        <v>1</v>
      </c>
      <c r="N81">
        <f>IF(Kalkulator!N81="","",Kalkulator!N81)</f>
        <v>0</v>
      </c>
      <c r="O81" t="e">
        <f ca="1">IF(Kalkulator!O81="","",Kalkulator!O81)</f>
        <v>#N/A</v>
      </c>
      <c r="P81">
        <f>IF(Kalkulator!P81="","",Kalkulator!P81)</f>
        <v>0</v>
      </c>
      <c r="Q81" t="e">
        <f ca="1">IF(Kalkulator!Q81="","",Kalkulator!Q81)</f>
        <v>#N/A</v>
      </c>
      <c r="R81" s="47">
        <f t="shared" si="13"/>
        <v>12</v>
      </c>
      <c r="S81" s="47" t="str">
        <f t="shared" si="7"/>
        <v>OFFPEAK12</v>
      </c>
      <c r="T81" s="47">
        <f t="shared" si="8"/>
        <v>0</v>
      </c>
      <c r="U81" s="47">
        <f t="shared" si="9"/>
        <v>0</v>
      </c>
      <c r="V81" s="47">
        <f t="shared" si="10"/>
        <v>0</v>
      </c>
      <c r="W81" s="47">
        <f t="shared" si="11"/>
        <v>0</v>
      </c>
      <c r="X81" s="48" t="e">
        <f t="shared" ca="1" si="12"/>
        <v>#N/A</v>
      </c>
    </row>
    <row r="82" spans="1:24">
      <c r="A82" s="1">
        <v>44842</v>
      </c>
      <c r="B82" s="1">
        <v>44842</v>
      </c>
      <c r="C82">
        <v>24</v>
      </c>
      <c r="D82">
        <f>IF(Kalkulator!D82="","",Kalkulator!D82)</f>
        <v>0</v>
      </c>
      <c r="E82">
        <f>IF(Kalkulator!E82="","",Kalkulator!E82)</f>
        <v>0</v>
      </c>
      <c r="F82">
        <f>IF(Kalkulator!F82="","",Kalkulator!F82)</f>
        <v>0</v>
      </c>
      <c r="G82">
        <f>IF(Kalkulator!G82="","",Kalkulator!G82)</f>
        <v>0</v>
      </c>
      <c r="H82">
        <f>IF(Kalkulator!H82="","",Kalkulator!H82)</f>
        <v>0</v>
      </c>
      <c r="I82" t="e">
        <f ca="1">IF(Kalkulator!I82="","",Kalkulator!I82)</f>
        <v>#N/A</v>
      </c>
      <c r="J82" t="str">
        <f>IF(Kalkulator!J82="","",Kalkulator!J82)</f>
        <v/>
      </c>
      <c r="K82">
        <f>IF(Kalkulator!K82="","",Kalkulator!K82)</f>
        <v>44842</v>
      </c>
      <c r="L82" t="str">
        <f>IF(Kalkulator!L82="","",Kalkulator!L82)</f>
        <v>OFFPEAK</v>
      </c>
      <c r="M82">
        <f>IF(Kalkulator!M82="","",Kalkulator!M82)</f>
        <v>0</v>
      </c>
      <c r="N82">
        <f>IF(Kalkulator!N82="","",Kalkulator!N82)</f>
        <v>1</v>
      </c>
      <c r="O82" t="e">
        <f ca="1">IF(Kalkulator!O82="","",Kalkulator!O82)</f>
        <v>#N/A</v>
      </c>
      <c r="P82">
        <f>IF(Kalkulator!P82="","",Kalkulator!P82)</f>
        <v>0</v>
      </c>
      <c r="Q82" t="e">
        <f ca="1">IF(Kalkulator!Q82="","",Kalkulator!Q82)</f>
        <v>#N/A</v>
      </c>
      <c r="R82" s="47">
        <f t="shared" si="13"/>
        <v>13</v>
      </c>
      <c r="S82" s="47" t="str">
        <f t="shared" si="7"/>
        <v>OFFPEAK13</v>
      </c>
      <c r="T82" s="47">
        <f t="shared" si="8"/>
        <v>0</v>
      </c>
      <c r="U82" s="47">
        <f t="shared" si="9"/>
        <v>0</v>
      </c>
      <c r="V82" s="47">
        <f t="shared" si="10"/>
        <v>0</v>
      </c>
      <c r="W82" s="47">
        <f t="shared" si="11"/>
        <v>0</v>
      </c>
      <c r="X82" s="48" t="e">
        <f t="shared" ca="1" si="12"/>
        <v>#N/A</v>
      </c>
    </row>
    <row r="83" spans="1:24">
      <c r="A83" s="1">
        <v>44843</v>
      </c>
      <c r="B83" s="1">
        <v>44843</v>
      </c>
      <c r="C83">
        <v>24</v>
      </c>
      <c r="D83">
        <f>IF(Kalkulator!D83="","",Kalkulator!D83)</f>
        <v>0</v>
      </c>
      <c r="E83">
        <f>IF(Kalkulator!E83="","",Kalkulator!E83)</f>
        <v>0</v>
      </c>
      <c r="F83">
        <f>IF(Kalkulator!F83="","",Kalkulator!F83)</f>
        <v>0</v>
      </c>
      <c r="G83">
        <f>IF(Kalkulator!G83="","",Kalkulator!G83)</f>
        <v>0</v>
      </c>
      <c r="H83">
        <f>IF(Kalkulator!H83="","",Kalkulator!H83)</f>
        <v>0</v>
      </c>
      <c r="I83" t="e">
        <f ca="1">IF(Kalkulator!I83="","",Kalkulator!I83)</f>
        <v>#N/A</v>
      </c>
      <c r="J83" t="str">
        <f>IF(Kalkulator!J83="","",Kalkulator!J83)</f>
        <v/>
      </c>
      <c r="K83">
        <f>IF(Kalkulator!K83="","",Kalkulator!K83)</f>
        <v>44843</v>
      </c>
      <c r="L83" t="str">
        <f>IF(Kalkulator!L83="","",Kalkulator!L83)</f>
        <v>OFFPEAK</v>
      </c>
      <c r="M83">
        <f>IF(Kalkulator!M83="","",Kalkulator!M83)</f>
        <v>0</v>
      </c>
      <c r="N83">
        <f>IF(Kalkulator!N83="","",Kalkulator!N83)</f>
        <v>1</v>
      </c>
      <c r="O83" t="e">
        <f ca="1">IF(Kalkulator!O83="","",Kalkulator!O83)</f>
        <v>#N/A</v>
      </c>
      <c r="P83">
        <f>IF(Kalkulator!P83="","",Kalkulator!P83)</f>
        <v>0</v>
      </c>
      <c r="Q83" t="e">
        <f ca="1">IF(Kalkulator!Q83="","",Kalkulator!Q83)</f>
        <v>#N/A</v>
      </c>
      <c r="R83" s="47">
        <f t="shared" si="13"/>
        <v>14</v>
      </c>
      <c r="S83" s="47" t="str">
        <f t="shared" si="7"/>
        <v>OFFPEAK14</v>
      </c>
      <c r="T83" s="47">
        <f t="shared" si="8"/>
        <v>0</v>
      </c>
      <c r="U83" s="47">
        <f t="shared" si="9"/>
        <v>0</v>
      </c>
      <c r="V83" s="47">
        <f t="shared" si="10"/>
        <v>0</v>
      </c>
      <c r="W83" s="47">
        <f t="shared" si="11"/>
        <v>0</v>
      </c>
      <c r="X83" s="48" t="e">
        <f t="shared" ca="1" si="12"/>
        <v>#N/A</v>
      </c>
    </row>
    <row r="84" spans="1:24">
      <c r="A84" s="1">
        <v>44844</v>
      </c>
      <c r="B84" s="1">
        <v>44850</v>
      </c>
      <c r="C84">
        <v>93</v>
      </c>
      <c r="D84">
        <f>IF(Kalkulator!D84="","",Kalkulator!D84)</f>
        <v>0</v>
      </c>
      <c r="E84">
        <f>IF(Kalkulator!E84="","",Kalkulator!E84)</f>
        <v>0</v>
      </c>
      <c r="F84">
        <f>IF(Kalkulator!F84="","",Kalkulator!F84)</f>
        <v>0</v>
      </c>
      <c r="G84">
        <f>IF(Kalkulator!G84="","",Kalkulator!G84)</f>
        <v>0</v>
      </c>
      <c r="H84">
        <f>IF(Kalkulator!H84="","",Kalkulator!H84)</f>
        <v>0</v>
      </c>
      <c r="I84" t="e">
        <f ca="1">IF(Kalkulator!I84="","",Kalkulator!I84)</f>
        <v>#N/A</v>
      </c>
      <c r="J84" t="str">
        <f>IF(Kalkulator!J84="","",Kalkulator!J84)</f>
        <v/>
      </c>
      <c r="K84">
        <f>IF(Kalkulator!K84="","",Kalkulator!K84)</f>
        <v>44850</v>
      </c>
      <c r="L84" t="str">
        <f>IF(Kalkulator!L84="","",Kalkulator!L84)</f>
        <v>OFFPEAK</v>
      </c>
      <c r="M84">
        <f>IF(Kalkulator!M84="","",Kalkulator!M84)</f>
        <v>5</v>
      </c>
      <c r="N84">
        <f>IF(Kalkulator!N84="","",Kalkulator!N84)</f>
        <v>2</v>
      </c>
      <c r="O84" t="e">
        <f ca="1">IF(Kalkulator!O84="","",Kalkulator!O84)</f>
        <v>#N/A</v>
      </c>
      <c r="P84">
        <f>IF(Kalkulator!P84="","",Kalkulator!P84)</f>
        <v>0</v>
      </c>
      <c r="Q84" t="e">
        <f ca="1">IF(Kalkulator!Q84="","",Kalkulator!Q84)</f>
        <v>#N/A</v>
      </c>
      <c r="R84" s="47">
        <f t="shared" si="13"/>
        <v>15</v>
      </c>
      <c r="S84" s="47" t="str">
        <f t="shared" si="7"/>
        <v>OFFPEAK15</v>
      </c>
      <c r="T84" s="47">
        <f t="shared" si="8"/>
        <v>0</v>
      </c>
      <c r="U84" s="47">
        <f t="shared" si="9"/>
        <v>0</v>
      </c>
      <c r="V84" s="47">
        <f t="shared" si="10"/>
        <v>0</v>
      </c>
      <c r="W84" s="47">
        <f t="shared" si="11"/>
        <v>0</v>
      </c>
      <c r="X84" s="48" t="e">
        <f t="shared" ca="1" si="12"/>
        <v>#N/A</v>
      </c>
    </row>
    <row r="85" spans="1:24">
      <c r="A85" s="1">
        <v>44851</v>
      </c>
      <c r="B85" s="1">
        <v>44857</v>
      </c>
      <c r="C85">
        <v>93</v>
      </c>
      <c r="D85">
        <f>IF(Kalkulator!D85="","",Kalkulator!D85)</f>
        <v>0</v>
      </c>
      <c r="E85">
        <f>IF(Kalkulator!E85="","",Kalkulator!E85)</f>
        <v>0</v>
      </c>
      <c r="F85">
        <f>IF(Kalkulator!F85="","",Kalkulator!F85)</f>
        <v>0</v>
      </c>
      <c r="G85">
        <f>IF(Kalkulator!G85="","",Kalkulator!G85)</f>
        <v>0</v>
      </c>
      <c r="H85">
        <f>IF(Kalkulator!H85="","",Kalkulator!H85)</f>
        <v>0</v>
      </c>
      <c r="I85" t="e">
        <f ca="1">IF(Kalkulator!I85="","",Kalkulator!I85)</f>
        <v>#N/A</v>
      </c>
      <c r="J85" t="str">
        <f>IF(Kalkulator!J85="","",Kalkulator!J85)</f>
        <v/>
      </c>
      <c r="K85">
        <f>IF(Kalkulator!K85="","",Kalkulator!K85)</f>
        <v>44857</v>
      </c>
      <c r="L85" t="str">
        <f>IF(Kalkulator!L85="","",Kalkulator!L85)</f>
        <v>OFFPEAK</v>
      </c>
      <c r="M85">
        <f>IF(Kalkulator!M85="","",Kalkulator!M85)</f>
        <v>5</v>
      </c>
      <c r="N85">
        <f>IF(Kalkulator!N85="","",Kalkulator!N85)</f>
        <v>2</v>
      </c>
      <c r="O85" t="e">
        <f ca="1">IF(Kalkulator!O85="","",Kalkulator!O85)</f>
        <v>#N/A</v>
      </c>
      <c r="P85">
        <f>IF(Kalkulator!P85="","",Kalkulator!P85)</f>
        <v>0</v>
      </c>
      <c r="Q85" t="e">
        <f ca="1">IF(Kalkulator!Q85="","",Kalkulator!Q85)</f>
        <v>#N/A</v>
      </c>
      <c r="R85" s="47">
        <f t="shared" si="13"/>
        <v>16</v>
      </c>
      <c r="S85" s="47" t="str">
        <f t="shared" si="7"/>
        <v>OFFPEAK16</v>
      </c>
      <c r="T85" s="47">
        <f t="shared" si="8"/>
        <v>0</v>
      </c>
      <c r="U85" s="47">
        <f t="shared" si="9"/>
        <v>0</v>
      </c>
      <c r="V85" s="47">
        <f t="shared" si="10"/>
        <v>0</v>
      </c>
      <c r="W85" s="47">
        <f t="shared" si="11"/>
        <v>0</v>
      </c>
      <c r="X85" s="48" t="e">
        <f t="shared" ca="1" si="12"/>
        <v>#N/A</v>
      </c>
    </row>
    <row r="86" spans="1:24">
      <c r="A86" s="1">
        <v>44858</v>
      </c>
      <c r="B86" s="1">
        <v>44864</v>
      </c>
      <c r="C86">
        <v>93</v>
      </c>
      <c r="D86">
        <f>IF(Kalkulator!D86="","",Kalkulator!D86)</f>
        <v>0</v>
      </c>
      <c r="E86">
        <f>IF(Kalkulator!E86="","",Kalkulator!E86)</f>
        <v>0</v>
      </c>
      <c r="F86">
        <f>IF(Kalkulator!F86="","",Kalkulator!F86)</f>
        <v>0</v>
      </c>
      <c r="G86">
        <f>IF(Kalkulator!G86="","",Kalkulator!G86)</f>
        <v>0</v>
      </c>
      <c r="H86">
        <f>IF(Kalkulator!H86="","",Kalkulator!H86)</f>
        <v>0</v>
      </c>
      <c r="I86" t="e">
        <f ca="1">IF(Kalkulator!I86="","",Kalkulator!I86)</f>
        <v>#N/A</v>
      </c>
      <c r="J86" t="str">
        <f>IF(Kalkulator!J86="","",Kalkulator!J86)</f>
        <v/>
      </c>
      <c r="K86">
        <f>IF(Kalkulator!K86="","",Kalkulator!K86)</f>
        <v>44864</v>
      </c>
      <c r="L86" t="str">
        <f>IF(Kalkulator!L86="","",Kalkulator!L86)</f>
        <v>OFFPEAK</v>
      </c>
      <c r="M86">
        <f>IF(Kalkulator!M86="","",Kalkulator!M86)</f>
        <v>5</v>
      </c>
      <c r="N86">
        <f>IF(Kalkulator!N86="","",Kalkulator!N86)</f>
        <v>2</v>
      </c>
      <c r="O86" t="e">
        <f ca="1">IF(Kalkulator!O86="","",Kalkulator!O86)</f>
        <v>#N/A</v>
      </c>
      <c r="P86">
        <f>IF(Kalkulator!P86="","",Kalkulator!P86)</f>
        <v>0</v>
      </c>
      <c r="Q86" t="e">
        <f ca="1">IF(Kalkulator!Q86="","",Kalkulator!Q86)</f>
        <v>#N/A</v>
      </c>
      <c r="R86" s="47">
        <f t="shared" si="13"/>
        <v>17</v>
      </c>
      <c r="S86" s="47" t="str">
        <f t="shared" si="7"/>
        <v>OFFPEAK17</v>
      </c>
      <c r="T86" s="47">
        <f t="shared" si="8"/>
        <v>0</v>
      </c>
      <c r="U86" s="47">
        <f t="shared" si="9"/>
        <v>0</v>
      </c>
      <c r="V86" s="47">
        <f t="shared" si="10"/>
        <v>0</v>
      </c>
      <c r="W86" s="47">
        <f t="shared" si="11"/>
        <v>0</v>
      </c>
      <c r="X86" s="48" t="e">
        <f t="shared" ca="1" si="12"/>
        <v>#N/A</v>
      </c>
    </row>
    <row r="87" spans="1:24">
      <c r="A87" s="1">
        <v>44865</v>
      </c>
      <c r="B87" s="1">
        <v>44865</v>
      </c>
      <c r="C87">
        <v>9</v>
      </c>
      <c r="D87">
        <f>IF(Kalkulator!D87="","",Kalkulator!D87)</f>
        <v>0</v>
      </c>
      <c r="E87">
        <f>IF(Kalkulator!E87="","",Kalkulator!E87)</f>
        <v>0</v>
      </c>
      <c r="F87">
        <f>IF(Kalkulator!F87="","",Kalkulator!F87)</f>
        <v>0</v>
      </c>
      <c r="G87">
        <f>IF(Kalkulator!G87="","",Kalkulator!G87)</f>
        <v>0</v>
      </c>
      <c r="H87">
        <f>IF(Kalkulator!H87="","",Kalkulator!H87)</f>
        <v>0</v>
      </c>
      <c r="I87" t="e">
        <f ca="1">IF(Kalkulator!I87="","",Kalkulator!I87)</f>
        <v>#N/A</v>
      </c>
      <c r="J87" t="str">
        <f>IF(Kalkulator!J87="","",Kalkulator!J87)</f>
        <v/>
      </c>
      <c r="K87">
        <f>IF(Kalkulator!K87="","",Kalkulator!K87)</f>
        <v>44865</v>
      </c>
      <c r="L87" t="str">
        <f>IF(Kalkulator!L87="","",Kalkulator!L87)</f>
        <v>OFFPEAK</v>
      </c>
      <c r="M87">
        <f>IF(Kalkulator!M87="","",Kalkulator!M87)</f>
        <v>1</v>
      </c>
      <c r="N87">
        <f>IF(Kalkulator!N87="","",Kalkulator!N87)</f>
        <v>0</v>
      </c>
      <c r="O87" t="e">
        <f ca="1">IF(Kalkulator!O87="","",Kalkulator!O87)</f>
        <v>#N/A</v>
      </c>
      <c r="P87">
        <f>IF(Kalkulator!P87="","",Kalkulator!P87)</f>
        <v>0</v>
      </c>
      <c r="Q87" t="e">
        <f ca="1">IF(Kalkulator!Q87="","",Kalkulator!Q87)</f>
        <v>#N/A</v>
      </c>
      <c r="R87" s="47">
        <f t="shared" si="13"/>
        <v>18</v>
      </c>
      <c r="S87" s="47" t="str">
        <f t="shared" si="7"/>
        <v>OFFPEAK18</v>
      </c>
      <c r="T87" s="47">
        <f t="shared" si="8"/>
        <v>0</v>
      </c>
      <c r="U87" s="47">
        <f t="shared" si="9"/>
        <v>0</v>
      </c>
      <c r="V87" s="47">
        <f t="shared" si="10"/>
        <v>0</v>
      </c>
      <c r="W87" s="47">
        <f t="shared" si="11"/>
        <v>0</v>
      </c>
      <c r="X87" s="48" t="e">
        <f t="shared" ca="1" si="12"/>
        <v>#N/A</v>
      </c>
    </row>
    <row r="88" spans="1:24">
      <c r="A88" s="1">
        <v>44866</v>
      </c>
      <c r="B88" s="1">
        <v>44871</v>
      </c>
      <c r="C88">
        <v>99</v>
      </c>
      <c r="D88">
        <f>IF(Kalkulator!D88="","",Kalkulator!D88)</f>
        <v>0</v>
      </c>
      <c r="E88">
        <f>IF(Kalkulator!E88="","",Kalkulator!E88)</f>
        <v>0</v>
      </c>
      <c r="F88">
        <f>IF(Kalkulator!F88="","",Kalkulator!F88)</f>
        <v>0</v>
      </c>
      <c r="G88">
        <f>IF(Kalkulator!G88="","",Kalkulator!G88)</f>
        <v>0</v>
      </c>
      <c r="H88">
        <f>IF(Kalkulator!H88="","",Kalkulator!H88)</f>
        <v>0</v>
      </c>
      <c r="I88" t="e">
        <f ca="1">IF(Kalkulator!I88="","",Kalkulator!I88)</f>
        <v>#N/A</v>
      </c>
      <c r="J88" t="str">
        <f>IF(Kalkulator!J88="","",Kalkulator!J88)</f>
        <v/>
      </c>
      <c r="K88">
        <f>IF(Kalkulator!K88="","",Kalkulator!K88)</f>
        <v>44871</v>
      </c>
      <c r="L88" t="str">
        <f>IF(Kalkulator!L88="","",Kalkulator!L88)</f>
        <v>OFFPEAK</v>
      </c>
      <c r="M88">
        <f>IF(Kalkulator!M88="","",Kalkulator!M88)</f>
        <v>3</v>
      </c>
      <c r="N88">
        <f>IF(Kalkulator!N88="","",Kalkulator!N88)</f>
        <v>3</v>
      </c>
      <c r="O88" t="e">
        <f ca="1">IF(Kalkulator!O88="","",Kalkulator!O88)</f>
        <v>#N/A</v>
      </c>
      <c r="P88">
        <f>IF(Kalkulator!P88="","",Kalkulator!P88)</f>
        <v>0</v>
      </c>
      <c r="Q88" t="e">
        <f ca="1">IF(Kalkulator!Q88="","",Kalkulator!Q88)</f>
        <v>#N/A</v>
      </c>
      <c r="R88" s="47">
        <f t="shared" si="13"/>
        <v>19</v>
      </c>
      <c r="S88" s="47" t="str">
        <f t="shared" si="7"/>
        <v>OFFPEAK19</v>
      </c>
      <c r="T88" s="47">
        <f t="shared" si="8"/>
        <v>0</v>
      </c>
      <c r="U88" s="47">
        <f t="shared" si="9"/>
        <v>0</v>
      </c>
      <c r="V88" s="47">
        <f t="shared" si="10"/>
        <v>0</v>
      </c>
      <c r="W88" s="47">
        <f t="shared" si="11"/>
        <v>0</v>
      </c>
      <c r="X88" s="48" t="e">
        <f t="shared" ca="1" si="12"/>
        <v>#N/A</v>
      </c>
    </row>
    <row r="89" spans="1:24">
      <c r="A89" s="1">
        <v>44872</v>
      </c>
      <c r="B89" s="1">
        <v>44895</v>
      </c>
      <c r="C89">
        <v>321</v>
      </c>
      <c r="D89">
        <f>IF(Kalkulator!D89="","",Kalkulator!D89)</f>
        <v>0</v>
      </c>
      <c r="E89">
        <f>IF(Kalkulator!E89="","",Kalkulator!E89)</f>
        <v>0</v>
      </c>
      <c r="F89">
        <f>IF(Kalkulator!F89="","",Kalkulator!F89)</f>
        <v>0</v>
      </c>
      <c r="G89">
        <f>IF(Kalkulator!G89="","",Kalkulator!G89)</f>
        <v>0</v>
      </c>
      <c r="H89">
        <f>IF(Kalkulator!H89="","",Kalkulator!H89)</f>
        <v>0</v>
      </c>
      <c r="I89" t="e">
        <f ca="1">IF(Kalkulator!I89="","",Kalkulator!I89)</f>
        <v>#N/A</v>
      </c>
      <c r="J89" t="str">
        <f>IF(Kalkulator!J89="","",Kalkulator!J89)</f>
        <v/>
      </c>
      <c r="K89">
        <f>IF(Kalkulator!K89="","",Kalkulator!K89)</f>
        <v>44895</v>
      </c>
      <c r="L89" t="str">
        <f>IF(Kalkulator!L89="","",Kalkulator!L89)</f>
        <v>OFFPEAK</v>
      </c>
      <c r="M89">
        <f>IF(Kalkulator!M89="","",Kalkulator!M89)</f>
        <v>17</v>
      </c>
      <c r="N89">
        <f>IF(Kalkulator!N89="","",Kalkulator!N89)</f>
        <v>7</v>
      </c>
      <c r="O89" t="e">
        <f ca="1">IF(Kalkulator!O89="","",Kalkulator!O89)</f>
        <v>#N/A</v>
      </c>
      <c r="P89">
        <f>IF(Kalkulator!P89="","",Kalkulator!P89)</f>
        <v>0</v>
      </c>
      <c r="Q89" t="e">
        <f ca="1">IF(Kalkulator!Q89="","",Kalkulator!Q89)</f>
        <v>#N/A</v>
      </c>
      <c r="R89" s="47">
        <f t="shared" si="13"/>
        <v>20</v>
      </c>
      <c r="S89" s="47" t="str">
        <f t="shared" si="7"/>
        <v>OFFPEAK20</v>
      </c>
      <c r="T89" s="47">
        <f t="shared" si="8"/>
        <v>0</v>
      </c>
      <c r="U89" s="47">
        <f t="shared" si="9"/>
        <v>0</v>
      </c>
      <c r="V89" s="47">
        <f t="shared" si="10"/>
        <v>0</v>
      </c>
      <c r="W89" s="47">
        <f t="shared" si="11"/>
        <v>0</v>
      </c>
      <c r="X89" s="48" t="e">
        <f t="shared" ca="1" si="12"/>
        <v>#N/A</v>
      </c>
    </row>
    <row r="90" spans="1:24">
      <c r="A90" s="1">
        <v>44896</v>
      </c>
      <c r="B90" s="1">
        <v>44926</v>
      </c>
      <c r="C90">
        <v>429</v>
      </c>
      <c r="D90">
        <f>IF(Kalkulator!D90="","",Kalkulator!D90)</f>
        <v>0</v>
      </c>
      <c r="E90">
        <f>IF(Kalkulator!E90="","",Kalkulator!E90)</f>
        <v>0</v>
      </c>
      <c r="F90">
        <f>IF(Kalkulator!F90="","",Kalkulator!F90)</f>
        <v>0</v>
      </c>
      <c r="G90">
        <f>IF(Kalkulator!G90="","",Kalkulator!G90)</f>
        <v>0</v>
      </c>
      <c r="H90">
        <f>IF(Kalkulator!H90="","",Kalkulator!H90)</f>
        <v>0</v>
      </c>
      <c r="I90" t="e">
        <f ca="1">IF(Kalkulator!I90="","",Kalkulator!I90)</f>
        <v>#N/A</v>
      </c>
      <c r="J90" t="str">
        <f>IF(Kalkulator!J90="","",Kalkulator!J90)</f>
        <v/>
      </c>
      <c r="K90">
        <f>IF(Kalkulator!K90="","",Kalkulator!K90)</f>
        <v>44926</v>
      </c>
      <c r="L90" t="str">
        <f>IF(Kalkulator!L90="","",Kalkulator!L90)</f>
        <v>OFFPEAK</v>
      </c>
      <c r="M90">
        <f>IF(Kalkulator!M90="","",Kalkulator!M90)</f>
        <v>21</v>
      </c>
      <c r="N90">
        <f>IF(Kalkulator!N90="","",Kalkulator!N90)</f>
        <v>10</v>
      </c>
      <c r="O90" t="e">
        <f ca="1">IF(Kalkulator!O90="","",Kalkulator!O90)</f>
        <v>#N/A</v>
      </c>
      <c r="P90">
        <f>IF(Kalkulator!P90="","",Kalkulator!P90)</f>
        <v>0</v>
      </c>
      <c r="Q90" t="e">
        <f ca="1">IF(Kalkulator!Q90="","",Kalkulator!Q90)</f>
        <v>#N/A</v>
      </c>
      <c r="R90" s="47">
        <f t="shared" si="13"/>
        <v>21</v>
      </c>
      <c r="S90" s="47" t="str">
        <f t="shared" si="7"/>
        <v>OFFPEAK21</v>
      </c>
      <c r="T90" s="47">
        <f t="shared" si="8"/>
        <v>0</v>
      </c>
      <c r="U90" s="47">
        <f t="shared" si="9"/>
        <v>0</v>
      </c>
      <c r="V90" s="47">
        <f t="shared" si="10"/>
        <v>0</v>
      </c>
      <c r="W90" s="47">
        <f t="shared" si="11"/>
        <v>0</v>
      </c>
      <c r="X90" s="48" t="e">
        <f t="shared" ca="1" si="12"/>
        <v>#N/A</v>
      </c>
    </row>
    <row r="91" spans="1:24">
      <c r="A91" s="1">
        <v>44927</v>
      </c>
      <c r="B91" s="1">
        <v>44957</v>
      </c>
      <c r="C91">
        <v>429</v>
      </c>
      <c r="D91">
        <f>IF(Kalkulator!D91="","",Kalkulator!D91)</f>
        <v>0</v>
      </c>
      <c r="E91">
        <f>IF(Kalkulator!E91="","",Kalkulator!E91)</f>
        <v>0</v>
      </c>
      <c r="F91">
        <f>IF(Kalkulator!F91="","",Kalkulator!F91)</f>
        <v>0</v>
      </c>
      <c r="G91">
        <f>IF(Kalkulator!G91="","",Kalkulator!G91)</f>
        <v>0</v>
      </c>
      <c r="H91">
        <f>IF(Kalkulator!H91="","",Kalkulator!H91)</f>
        <v>0</v>
      </c>
      <c r="I91" t="e">
        <f ca="1">IF(Kalkulator!I91="","",Kalkulator!I91)</f>
        <v>#N/A</v>
      </c>
      <c r="J91" t="str">
        <f>IF(Kalkulator!J91="","",Kalkulator!J91)</f>
        <v/>
      </c>
      <c r="K91">
        <f>IF(Kalkulator!K91="","",Kalkulator!K91)</f>
        <v>44957</v>
      </c>
      <c r="L91" t="str">
        <f>IF(Kalkulator!L91="","",Kalkulator!L91)</f>
        <v>OFFPEAK</v>
      </c>
      <c r="M91">
        <f>IF(Kalkulator!M91="","",Kalkulator!M91)</f>
        <v>21</v>
      </c>
      <c r="N91">
        <f>IF(Kalkulator!N91="","",Kalkulator!N91)</f>
        <v>10</v>
      </c>
      <c r="O91" t="e">
        <f ca="1">IF(Kalkulator!O91="","",Kalkulator!O91)</f>
        <v>#N/A</v>
      </c>
      <c r="P91">
        <f>IF(Kalkulator!P91="","",Kalkulator!P91)</f>
        <v>0</v>
      </c>
      <c r="Q91" t="e">
        <f ca="1">IF(Kalkulator!Q91="","",Kalkulator!Q91)</f>
        <v>#N/A</v>
      </c>
      <c r="R91" s="47">
        <f t="shared" si="13"/>
        <v>22</v>
      </c>
      <c r="S91" s="47" t="str">
        <f t="shared" si="7"/>
        <v>OFFPEAK22</v>
      </c>
      <c r="T91" s="47">
        <f t="shared" si="8"/>
        <v>0</v>
      </c>
      <c r="U91" s="47">
        <f t="shared" si="9"/>
        <v>0</v>
      </c>
      <c r="V91" s="47">
        <f t="shared" si="10"/>
        <v>0</v>
      </c>
      <c r="W91" s="47">
        <f t="shared" si="11"/>
        <v>0</v>
      </c>
      <c r="X91" s="48" t="e">
        <f t="shared" ca="1" si="12"/>
        <v>#N/A</v>
      </c>
    </row>
    <row r="92" spans="1:24">
      <c r="A92" s="1">
        <v>44958</v>
      </c>
      <c r="B92" s="1">
        <v>44985</v>
      </c>
      <c r="C92">
        <v>372</v>
      </c>
      <c r="D92">
        <f>IF(Kalkulator!D92="","",Kalkulator!D92)</f>
        <v>0</v>
      </c>
      <c r="E92">
        <f>IF(Kalkulator!E92="","",Kalkulator!E92)</f>
        <v>0</v>
      </c>
      <c r="F92">
        <f>IF(Kalkulator!F92="","",Kalkulator!F92)</f>
        <v>0</v>
      </c>
      <c r="G92">
        <f>IF(Kalkulator!G92="","",Kalkulator!G92)</f>
        <v>0</v>
      </c>
      <c r="H92">
        <f>IF(Kalkulator!H92="","",Kalkulator!H92)</f>
        <v>0</v>
      </c>
      <c r="I92" t="e">
        <f ca="1">IF(Kalkulator!I92="","",Kalkulator!I92)</f>
        <v>#N/A</v>
      </c>
      <c r="J92" t="str">
        <f>IF(Kalkulator!J92="","",Kalkulator!J92)</f>
        <v/>
      </c>
      <c r="K92">
        <f>IF(Kalkulator!K92="","",Kalkulator!K92)</f>
        <v>44985</v>
      </c>
      <c r="L92" t="str">
        <f>IF(Kalkulator!L92="","",Kalkulator!L92)</f>
        <v>OFFPEAK</v>
      </c>
      <c r="M92">
        <f>IF(Kalkulator!M92="","",Kalkulator!M92)</f>
        <v>20</v>
      </c>
      <c r="N92">
        <f>IF(Kalkulator!N92="","",Kalkulator!N92)</f>
        <v>8</v>
      </c>
      <c r="O92" t="e">
        <f ca="1">IF(Kalkulator!O92="","",Kalkulator!O92)</f>
        <v>#N/A</v>
      </c>
      <c r="P92">
        <f>IF(Kalkulator!P92="","",Kalkulator!P92)</f>
        <v>0</v>
      </c>
      <c r="Q92" t="e">
        <f ca="1">IF(Kalkulator!Q92="","",Kalkulator!Q92)</f>
        <v>#N/A</v>
      </c>
      <c r="R92" s="47">
        <f t="shared" si="13"/>
        <v>23</v>
      </c>
      <c r="S92" s="47" t="str">
        <f t="shared" si="7"/>
        <v>OFFPEAK23</v>
      </c>
      <c r="T92" s="47">
        <f t="shared" si="8"/>
        <v>0</v>
      </c>
      <c r="U92" s="47">
        <f t="shared" si="9"/>
        <v>0</v>
      </c>
      <c r="V92" s="47">
        <f t="shared" si="10"/>
        <v>0</v>
      </c>
      <c r="W92" s="47">
        <f t="shared" si="11"/>
        <v>0</v>
      </c>
      <c r="X92" s="48" t="e">
        <f t="shared" ca="1" si="12"/>
        <v>#N/A</v>
      </c>
    </row>
    <row r="93" spans="1:24">
      <c r="A93" s="1">
        <v>44986</v>
      </c>
      <c r="B93" s="1">
        <v>45016</v>
      </c>
      <c r="C93">
        <v>399</v>
      </c>
      <c r="D93">
        <f>IF(Kalkulator!D93="","",Kalkulator!D93)</f>
        <v>0</v>
      </c>
      <c r="E93">
        <f>IF(Kalkulator!E93="","",Kalkulator!E93)</f>
        <v>0</v>
      </c>
      <c r="F93">
        <f>IF(Kalkulator!F93="","",Kalkulator!F93)</f>
        <v>0</v>
      </c>
      <c r="G93">
        <f>IF(Kalkulator!G93="","",Kalkulator!G93)</f>
        <v>0</v>
      </c>
      <c r="H93">
        <f>IF(Kalkulator!H93="","",Kalkulator!H93)</f>
        <v>0</v>
      </c>
      <c r="I93" t="e">
        <f ca="1">IF(Kalkulator!I93="","",Kalkulator!I93)</f>
        <v>#N/A</v>
      </c>
      <c r="J93" t="str">
        <f>IF(Kalkulator!J93="","",Kalkulator!J93)</f>
        <v/>
      </c>
      <c r="K93">
        <f>IF(Kalkulator!K93="","",Kalkulator!K93)</f>
        <v>45016</v>
      </c>
      <c r="L93" t="str">
        <f>IF(Kalkulator!L93="","",Kalkulator!L93)</f>
        <v>OFFPEAK</v>
      </c>
      <c r="M93">
        <f>IF(Kalkulator!M93="","",Kalkulator!M93)</f>
        <v>23</v>
      </c>
      <c r="N93">
        <f>IF(Kalkulator!N93="","",Kalkulator!N93)</f>
        <v>8</v>
      </c>
      <c r="O93" t="e">
        <f ca="1">IF(Kalkulator!O93="","",Kalkulator!O93)</f>
        <v>#N/A</v>
      </c>
      <c r="P93">
        <f>IF(Kalkulator!P93="","",Kalkulator!P93)</f>
        <v>0</v>
      </c>
      <c r="Q93" t="e">
        <f ca="1">IF(Kalkulator!Q93="","",Kalkulator!Q93)</f>
        <v>#N/A</v>
      </c>
      <c r="R93" s="47">
        <f t="shared" si="13"/>
        <v>24</v>
      </c>
      <c r="S93" s="47" t="str">
        <f t="shared" si="7"/>
        <v>OFFPEAK24</v>
      </c>
      <c r="T93" s="47">
        <f t="shared" si="8"/>
        <v>0</v>
      </c>
      <c r="U93" s="47">
        <f t="shared" si="9"/>
        <v>0</v>
      </c>
      <c r="V93" s="47">
        <f t="shared" si="10"/>
        <v>0</v>
      </c>
      <c r="W93" s="47">
        <f t="shared" si="11"/>
        <v>0</v>
      </c>
      <c r="X93" s="48" t="e">
        <f t="shared" ca="1" si="12"/>
        <v>#N/A</v>
      </c>
    </row>
    <row r="94" spans="1:24">
      <c r="A94" s="1">
        <v>45017</v>
      </c>
      <c r="B94" s="1">
        <v>45107</v>
      </c>
      <c r="C94">
        <v>1269</v>
      </c>
      <c r="D94">
        <f>IF(Kalkulator!D94="","",Kalkulator!D94)</f>
        <v>0</v>
      </c>
      <c r="E94">
        <f>IF(Kalkulator!E94="","",Kalkulator!E94)</f>
        <v>0</v>
      </c>
      <c r="F94">
        <f>IF(Kalkulator!F94="","",Kalkulator!F94)</f>
        <v>0</v>
      </c>
      <c r="G94">
        <f>IF(Kalkulator!G94="","",Kalkulator!G94)</f>
        <v>0</v>
      </c>
      <c r="H94">
        <f>IF(Kalkulator!H94="","",Kalkulator!H94)</f>
        <v>0</v>
      </c>
      <c r="I94" t="e">
        <f ca="1">IF(Kalkulator!I94="","",Kalkulator!I94)</f>
        <v>#N/A</v>
      </c>
      <c r="J94" t="str">
        <f>IF(Kalkulator!J94="","",Kalkulator!J94)</f>
        <v/>
      </c>
      <c r="K94">
        <f>IF(Kalkulator!K94="","",Kalkulator!K94)</f>
        <v>45107</v>
      </c>
      <c r="L94" t="str">
        <f>IF(Kalkulator!L94="","",Kalkulator!L94)</f>
        <v>OFFPEAK</v>
      </c>
      <c r="M94">
        <f>IF(Kalkulator!M94="","",Kalkulator!M94)</f>
        <v>61</v>
      </c>
      <c r="N94">
        <f>IF(Kalkulator!N94="","",Kalkulator!N94)</f>
        <v>30</v>
      </c>
      <c r="O94" t="e">
        <f ca="1">IF(Kalkulator!O94="","",Kalkulator!O94)</f>
        <v>#N/A</v>
      </c>
      <c r="P94">
        <f>IF(Kalkulator!P94="","",Kalkulator!P94)</f>
        <v>0</v>
      </c>
      <c r="Q94" t="e">
        <f ca="1">IF(Kalkulator!Q94="","",Kalkulator!Q94)</f>
        <v>#N/A</v>
      </c>
      <c r="R94" s="47">
        <f t="shared" si="13"/>
        <v>25</v>
      </c>
      <c r="S94" s="47" t="str">
        <f t="shared" si="7"/>
        <v>OFFPEAK25</v>
      </c>
      <c r="T94" s="47">
        <f t="shared" si="8"/>
        <v>0</v>
      </c>
      <c r="U94" s="47">
        <f t="shared" si="9"/>
        <v>0</v>
      </c>
      <c r="V94" s="47">
        <f t="shared" si="10"/>
        <v>0</v>
      </c>
      <c r="W94" s="47">
        <f t="shared" si="11"/>
        <v>0</v>
      </c>
      <c r="X94" s="48" t="e">
        <f t="shared" ca="1" si="12"/>
        <v>#N/A</v>
      </c>
    </row>
    <row r="95" spans="1:24">
      <c r="A95" s="1">
        <v>45108</v>
      </c>
      <c r="B95" s="1">
        <v>45199</v>
      </c>
      <c r="C95">
        <v>1248</v>
      </c>
      <c r="D95">
        <f>IF(Kalkulator!D95="","",Kalkulator!D95)</f>
        <v>0</v>
      </c>
      <c r="E95">
        <f>IF(Kalkulator!E95="","",Kalkulator!E95)</f>
        <v>0</v>
      </c>
      <c r="F95">
        <f>IF(Kalkulator!F95="","",Kalkulator!F95)</f>
        <v>0</v>
      </c>
      <c r="G95">
        <f>IF(Kalkulator!G95="","",Kalkulator!G95)</f>
        <v>0</v>
      </c>
      <c r="H95">
        <f>IF(Kalkulator!H95="","",Kalkulator!H95)</f>
        <v>0</v>
      </c>
      <c r="I95" t="e">
        <f ca="1">IF(Kalkulator!I95="","",Kalkulator!I95)</f>
        <v>#N/A</v>
      </c>
      <c r="J95" t="str">
        <f>IF(Kalkulator!J95="","",Kalkulator!J95)</f>
        <v/>
      </c>
      <c r="K95">
        <f>IF(Kalkulator!K95="","",Kalkulator!K95)</f>
        <v>45199</v>
      </c>
      <c r="L95" t="str">
        <f>IF(Kalkulator!L95="","",Kalkulator!L95)</f>
        <v>OFFPEAK</v>
      </c>
      <c r="M95">
        <f>IF(Kalkulator!M95="","",Kalkulator!M95)</f>
        <v>64</v>
      </c>
      <c r="N95">
        <f>IF(Kalkulator!N95="","",Kalkulator!N95)</f>
        <v>28</v>
      </c>
      <c r="O95" t="e">
        <f ca="1">IF(Kalkulator!O95="","",Kalkulator!O95)</f>
        <v>#N/A</v>
      </c>
      <c r="P95">
        <f>IF(Kalkulator!P95="","",Kalkulator!P95)</f>
        <v>0</v>
      </c>
      <c r="Q95" t="e">
        <f ca="1">IF(Kalkulator!Q95="","",Kalkulator!Q95)</f>
        <v>#N/A</v>
      </c>
      <c r="R95" s="47">
        <f t="shared" si="13"/>
        <v>26</v>
      </c>
      <c r="S95" s="47" t="str">
        <f t="shared" si="7"/>
        <v>OFFPEAK26</v>
      </c>
      <c r="T95" s="47">
        <f t="shared" si="8"/>
        <v>0</v>
      </c>
      <c r="U95" s="47">
        <f t="shared" si="9"/>
        <v>0</v>
      </c>
      <c r="V95" s="47">
        <f t="shared" si="10"/>
        <v>0</v>
      </c>
      <c r="W95" s="47">
        <f t="shared" si="11"/>
        <v>0</v>
      </c>
      <c r="X95" s="48" t="e">
        <f t="shared" ca="1" si="12"/>
        <v>#N/A</v>
      </c>
    </row>
    <row r="96" spans="1:24">
      <c r="A96" s="1">
        <v>45200</v>
      </c>
      <c r="B96" s="1">
        <v>45291</v>
      </c>
      <c r="C96">
        <v>1278</v>
      </c>
      <c r="D96">
        <f>IF(Kalkulator!D96="","",Kalkulator!D96)</f>
        <v>0</v>
      </c>
      <c r="E96">
        <f>IF(Kalkulator!E96="","",Kalkulator!E96)</f>
        <v>0</v>
      </c>
      <c r="F96">
        <f>IF(Kalkulator!F96="","",Kalkulator!F96)</f>
        <v>0</v>
      </c>
      <c r="G96">
        <f>IF(Kalkulator!G96="","",Kalkulator!G96)</f>
        <v>0</v>
      </c>
      <c r="H96">
        <f>IF(Kalkulator!H96="","",Kalkulator!H96)</f>
        <v>0</v>
      </c>
      <c r="I96" t="e">
        <f ca="1">IF(Kalkulator!I96="","",Kalkulator!I96)</f>
        <v>#N/A</v>
      </c>
      <c r="J96" t="str">
        <f>IF(Kalkulator!J96="","",Kalkulator!J96)</f>
        <v/>
      </c>
      <c r="K96">
        <f>IF(Kalkulator!K96="","",Kalkulator!K96)</f>
        <v>45291</v>
      </c>
      <c r="L96" t="str">
        <f>IF(Kalkulator!L96="","",Kalkulator!L96)</f>
        <v>OFFPEAK</v>
      </c>
      <c r="M96">
        <f>IF(Kalkulator!M96="","",Kalkulator!M96)</f>
        <v>62</v>
      </c>
      <c r="N96">
        <f>IF(Kalkulator!N96="","",Kalkulator!N96)</f>
        <v>30</v>
      </c>
      <c r="O96" t="e">
        <f ca="1">IF(Kalkulator!O96="","",Kalkulator!O96)</f>
        <v>#N/A</v>
      </c>
      <c r="P96">
        <f>IF(Kalkulator!P96="","",Kalkulator!P96)</f>
        <v>0</v>
      </c>
      <c r="Q96" t="e">
        <f ca="1">IF(Kalkulator!Q96="","",Kalkulator!Q96)</f>
        <v>#N/A</v>
      </c>
      <c r="R96" s="47">
        <f t="shared" si="13"/>
        <v>27</v>
      </c>
      <c r="S96" s="47" t="str">
        <f t="shared" si="7"/>
        <v>OFFPEAK27</v>
      </c>
      <c r="T96" s="47">
        <f t="shared" si="8"/>
        <v>0</v>
      </c>
      <c r="U96" s="47">
        <f t="shared" si="9"/>
        <v>0</v>
      </c>
      <c r="V96" s="47">
        <f t="shared" si="10"/>
        <v>0</v>
      </c>
      <c r="W96" s="47">
        <f t="shared" si="11"/>
        <v>0</v>
      </c>
      <c r="X96" s="48" t="e">
        <f t="shared" ca="1" si="12"/>
        <v>#N/A</v>
      </c>
    </row>
    <row r="97" spans="1:24">
      <c r="A97" s="1">
        <v>45292</v>
      </c>
      <c r="B97" s="1">
        <v>45382</v>
      </c>
      <c r="C97">
        <v>1209</v>
      </c>
      <c r="D97">
        <f>IF(Kalkulator!D97="","",Kalkulator!D97)</f>
        <v>0</v>
      </c>
      <c r="E97">
        <f>IF(Kalkulator!E97="","",Kalkulator!E97)</f>
        <v>0</v>
      </c>
      <c r="F97">
        <f>IF(Kalkulator!F97="","",Kalkulator!F97)</f>
        <v>0</v>
      </c>
      <c r="G97">
        <f>IF(Kalkulator!G97="","",Kalkulator!G97)</f>
        <v>0</v>
      </c>
      <c r="H97">
        <f>IF(Kalkulator!H97="","",Kalkulator!H97)</f>
        <v>0</v>
      </c>
      <c r="I97" t="e">
        <f ca="1">IF(Kalkulator!I97="","",Kalkulator!I97)</f>
        <v>#N/A</v>
      </c>
      <c r="J97" t="str">
        <f>IF(Kalkulator!J97="","",Kalkulator!J97)</f>
        <v/>
      </c>
      <c r="K97">
        <f>IF(Kalkulator!K97="","",Kalkulator!K97)</f>
        <v>45382</v>
      </c>
      <c r="L97" t="str">
        <f>IF(Kalkulator!L97="","",Kalkulator!L97)</f>
        <v>OFFPEAK</v>
      </c>
      <c r="M97">
        <f>IF(Kalkulator!M97="","",Kalkulator!M97)</f>
        <v>65</v>
      </c>
      <c r="N97">
        <f>IF(Kalkulator!N97="","",Kalkulator!N97)</f>
        <v>26</v>
      </c>
      <c r="O97" t="e">
        <f ca="1">IF(Kalkulator!O97="","",Kalkulator!O97)</f>
        <v>#N/A</v>
      </c>
      <c r="P97">
        <f>IF(Kalkulator!P97="","",Kalkulator!P97)</f>
        <v>0</v>
      </c>
      <c r="Q97" t="e">
        <f ca="1">IF(Kalkulator!Q97="","",Kalkulator!Q97)</f>
        <v>#N/A</v>
      </c>
      <c r="R97" s="47">
        <f t="shared" si="13"/>
        <v>28</v>
      </c>
      <c r="S97" s="47" t="str">
        <f t="shared" si="7"/>
        <v>OFFPEAK28</v>
      </c>
      <c r="T97" s="47">
        <f t="shared" si="8"/>
        <v>0</v>
      </c>
      <c r="U97" s="47">
        <f t="shared" si="9"/>
        <v>0</v>
      </c>
      <c r="V97" s="47">
        <f t="shared" si="10"/>
        <v>0</v>
      </c>
      <c r="W97" s="47">
        <f t="shared" si="11"/>
        <v>0</v>
      </c>
      <c r="X97" s="48" t="e">
        <f t="shared" ca="1" si="12"/>
        <v>#N/A</v>
      </c>
    </row>
    <row r="98" spans="1:24">
      <c r="A98" s="1">
        <v>45383</v>
      </c>
      <c r="B98" s="1">
        <v>45657</v>
      </c>
      <c r="C98">
        <v>3645</v>
      </c>
      <c r="D98">
        <f>IF(Kalkulator!D98="","",Kalkulator!D98)</f>
        <v>0</v>
      </c>
      <c r="E98">
        <f>IF(Kalkulator!E98="","",Kalkulator!E98)</f>
        <v>0</v>
      </c>
      <c r="F98">
        <f>IF(Kalkulator!F98="","",Kalkulator!F98)</f>
        <v>0</v>
      </c>
      <c r="G98">
        <f>IF(Kalkulator!G98="","",Kalkulator!G98)</f>
        <v>0</v>
      </c>
      <c r="H98">
        <f>IF(Kalkulator!H98="","",Kalkulator!H98)</f>
        <v>0</v>
      </c>
      <c r="I98" t="e">
        <f ca="1">IF(Kalkulator!I98="","",Kalkulator!I98)</f>
        <v>#N/A</v>
      </c>
      <c r="J98" t="str">
        <f>IF(Kalkulator!J98="","",Kalkulator!J98)</f>
        <v/>
      </c>
      <c r="K98">
        <f>IF(Kalkulator!K98="","",Kalkulator!K98)</f>
        <v>45657</v>
      </c>
      <c r="L98" t="str">
        <f>IF(Kalkulator!L98="","",Kalkulator!L98)</f>
        <v>OFFPEAK</v>
      </c>
      <c r="M98">
        <f>IF(Kalkulator!M98="","",Kalkulator!M98)</f>
        <v>197</v>
      </c>
      <c r="N98">
        <f>IF(Kalkulator!N98="","",Kalkulator!N98)</f>
        <v>78</v>
      </c>
      <c r="O98" t="e">
        <f ca="1">IF(Kalkulator!O98="","",Kalkulator!O98)</f>
        <v>#N/A</v>
      </c>
      <c r="P98">
        <f>IF(Kalkulator!P98="","",Kalkulator!P98)</f>
        <v>0</v>
      </c>
      <c r="Q98" t="e">
        <f ca="1">IF(Kalkulator!Q98="","",Kalkulator!Q98)</f>
        <v>#N/A</v>
      </c>
      <c r="R98" s="47">
        <f t="shared" si="13"/>
        <v>29</v>
      </c>
      <c r="S98" s="47" t="str">
        <f t="shared" si="7"/>
        <v>OFFPEAK29</v>
      </c>
      <c r="T98" s="47">
        <f t="shared" si="8"/>
        <v>0</v>
      </c>
      <c r="U98" s="47">
        <f t="shared" si="9"/>
        <v>0</v>
      </c>
      <c r="V98" s="47">
        <f t="shared" si="10"/>
        <v>0</v>
      </c>
      <c r="W98" s="47">
        <f t="shared" si="11"/>
        <v>0</v>
      </c>
      <c r="X98" s="48" t="e">
        <f t="shared" ca="1" si="12"/>
        <v>#N/A</v>
      </c>
    </row>
    <row r="99" spans="1:24">
      <c r="A99" s="1">
        <v>45658</v>
      </c>
      <c r="B99" s="1">
        <v>46022</v>
      </c>
      <c r="C99">
        <v>4845</v>
      </c>
      <c r="D99">
        <f>IF(Kalkulator!D99="","",Kalkulator!D99)</f>
        <v>0</v>
      </c>
      <c r="E99">
        <f>IF(Kalkulator!E99="","",Kalkulator!E99)</f>
        <v>0</v>
      </c>
      <c r="F99">
        <f>IF(Kalkulator!F99="","",Kalkulator!F99)</f>
        <v>0</v>
      </c>
      <c r="G99">
        <f>IF(Kalkulator!G99="","",Kalkulator!G99)</f>
        <v>0</v>
      </c>
      <c r="H99">
        <f>IF(Kalkulator!H99="","",Kalkulator!H99)</f>
        <v>0</v>
      </c>
      <c r="I99" t="e">
        <f ca="1">IF(Kalkulator!I99="","",Kalkulator!I99)</f>
        <v>#N/A</v>
      </c>
      <c r="J99" t="str">
        <f>IF(Kalkulator!J99="","",Kalkulator!J99)</f>
        <v/>
      </c>
      <c r="K99">
        <f>IF(Kalkulator!K99="","",Kalkulator!K99)</f>
        <v>46022</v>
      </c>
      <c r="L99" t="str">
        <f>IF(Kalkulator!L99="","",Kalkulator!L99)</f>
        <v>OFFPEAK</v>
      </c>
      <c r="M99">
        <f>IF(Kalkulator!M99="","",Kalkulator!M99)</f>
        <v>261</v>
      </c>
      <c r="N99">
        <f>IF(Kalkulator!N99="","",Kalkulator!N99)</f>
        <v>104</v>
      </c>
      <c r="O99" t="e">
        <f ca="1">IF(Kalkulator!O99="","",Kalkulator!O99)</f>
        <v>#N/A</v>
      </c>
      <c r="P99">
        <f>IF(Kalkulator!P99="","",Kalkulator!P99)</f>
        <v>0</v>
      </c>
      <c r="Q99" t="e">
        <f ca="1">IF(Kalkulator!Q99="","",Kalkulator!Q99)</f>
        <v>#N/A</v>
      </c>
      <c r="R99" s="47">
        <f t="shared" si="13"/>
        <v>30</v>
      </c>
      <c r="S99" s="47" t="str">
        <f t="shared" si="7"/>
        <v>OFFPEAK30</v>
      </c>
      <c r="T99" s="47">
        <f t="shared" si="8"/>
        <v>0</v>
      </c>
      <c r="U99" s="47">
        <f t="shared" si="9"/>
        <v>0</v>
      </c>
      <c r="V99" s="47">
        <f t="shared" si="10"/>
        <v>0</v>
      </c>
      <c r="W99" s="47">
        <f t="shared" si="11"/>
        <v>0</v>
      </c>
      <c r="X99" s="48" t="e">
        <f t="shared" ca="1" si="12"/>
        <v>#N/A</v>
      </c>
    </row>
    <row r="100" spans="1:24">
      <c r="A100" s="1">
        <v>46023</v>
      </c>
      <c r="B100" s="1">
        <v>46387</v>
      </c>
      <c r="C100">
        <v>4845</v>
      </c>
      <c r="D100">
        <f>IF(Kalkulator!D100="","",Kalkulator!D100)</f>
        <v>0</v>
      </c>
      <c r="E100">
        <f>IF(Kalkulator!E100="","",Kalkulator!E100)</f>
        <v>0</v>
      </c>
      <c r="F100">
        <f>IF(Kalkulator!F100="","",Kalkulator!F100)</f>
        <v>0</v>
      </c>
      <c r="G100">
        <f>IF(Kalkulator!G100="","",Kalkulator!G100)</f>
        <v>0</v>
      </c>
      <c r="H100">
        <f>IF(Kalkulator!H100="","",Kalkulator!H100)</f>
        <v>0</v>
      </c>
      <c r="I100" t="e">
        <f ca="1">IF(Kalkulator!I100="","",Kalkulator!I100)</f>
        <v>#N/A</v>
      </c>
      <c r="J100" t="str">
        <f>IF(Kalkulator!J100="","",Kalkulator!J100)</f>
        <v/>
      </c>
      <c r="K100">
        <f>IF(Kalkulator!K100="","",Kalkulator!K100)</f>
        <v>46387</v>
      </c>
      <c r="L100" t="str">
        <f>IF(Kalkulator!L100="","",Kalkulator!L100)</f>
        <v>OFFPEAK</v>
      </c>
      <c r="M100">
        <f>IF(Kalkulator!M100="","",Kalkulator!M100)</f>
        <v>261</v>
      </c>
      <c r="N100">
        <f>IF(Kalkulator!N100="","",Kalkulator!N100)</f>
        <v>104</v>
      </c>
      <c r="O100" t="e">
        <f ca="1">IF(Kalkulator!O100="","",Kalkulator!O100)</f>
        <v>#N/A</v>
      </c>
      <c r="P100">
        <f>IF(Kalkulator!P100="","",Kalkulator!P100)</f>
        <v>0</v>
      </c>
      <c r="Q100" t="e">
        <f ca="1">IF(Kalkulator!Q100="","",Kalkulator!Q100)</f>
        <v>#N/A</v>
      </c>
      <c r="R100" s="47">
        <f t="shared" si="13"/>
        <v>31</v>
      </c>
      <c r="S100" s="47" t="str">
        <f t="shared" si="7"/>
        <v>OFFPEAK31</v>
      </c>
      <c r="T100" s="47">
        <f t="shared" si="8"/>
        <v>0</v>
      </c>
      <c r="U100" s="47">
        <f t="shared" si="9"/>
        <v>0</v>
      </c>
      <c r="V100" s="47">
        <f t="shared" si="10"/>
        <v>0</v>
      </c>
      <c r="W100" s="47">
        <f t="shared" si="11"/>
        <v>0</v>
      </c>
      <c r="X100" s="48" t="e">
        <f t="shared" ca="1" si="12"/>
        <v>#N/A</v>
      </c>
    </row>
    <row r="101" spans="1:24">
      <c r="A101" s="1">
        <v>122</v>
      </c>
      <c r="B101" s="1">
        <v>152</v>
      </c>
      <c r="C101">
        <v>399</v>
      </c>
      <c r="D101">
        <f>IF(Kalkulator!D101="","",Kalkulator!D101)</f>
        <v>0</v>
      </c>
      <c r="E101">
        <f>IF(Kalkulator!E101="","",Kalkulator!E101)</f>
        <v>0</v>
      </c>
      <c r="F101">
        <f>IF(Kalkulator!F101="","",Kalkulator!F101)</f>
        <v>0</v>
      </c>
      <c r="G101">
        <f>IF(Kalkulator!G101="","",Kalkulator!G101)</f>
        <v>0</v>
      </c>
      <c r="H101">
        <f>IF(Kalkulator!H101="","",Kalkulator!H101)</f>
        <v>0</v>
      </c>
      <c r="I101">
        <f ca="1">IF(Kalkulator!I101="","",Kalkulator!I101)</f>
        <v>0</v>
      </c>
      <c r="J101" t="str">
        <f>IF(Kalkulator!J101="","",Kalkulator!J101)</f>
        <v/>
      </c>
      <c r="K101">
        <f>IF(Kalkulator!K101="","",Kalkulator!K101)</f>
        <v>0</v>
      </c>
      <c r="L101" t="str">
        <f>IF(Kalkulator!L101="","",Kalkulator!L101)</f>
        <v/>
      </c>
      <c r="M101">
        <f>IF(Kalkulator!M101="","",Kalkulator!M101)</f>
        <v>0</v>
      </c>
      <c r="N101">
        <f>IF(Kalkulator!N101="","",Kalkulator!N101)</f>
        <v>1</v>
      </c>
      <c r="O101" t="e">
        <f ca="1">IF(Kalkulator!O101="","",Kalkulator!O101)</f>
        <v>#N/A</v>
      </c>
      <c r="P101">
        <f>IF(Kalkulator!P101="","",Kalkulator!P101)</f>
        <v>0</v>
      </c>
      <c r="Q101">
        <f ca="1">IF(Kalkulator!Q101="","",Kalkulator!Q101)</f>
        <v>0</v>
      </c>
      <c r="R101" s="47" t="str">
        <f t="shared" si="13"/>
        <v/>
      </c>
      <c r="S101" s="47" t="str">
        <f t="shared" si="7"/>
        <v/>
      </c>
      <c r="T101" s="47">
        <f t="shared" si="8"/>
        <v>0</v>
      </c>
      <c r="U101" s="47">
        <f t="shared" si="9"/>
        <v>0</v>
      </c>
      <c r="V101" s="47">
        <f t="shared" si="10"/>
        <v>0</v>
      </c>
      <c r="W101" s="47">
        <f t="shared" si="11"/>
        <v>0</v>
      </c>
      <c r="X101" s="48">
        <f t="shared" ca="1" si="12"/>
        <v>0</v>
      </c>
    </row>
    <row r="102" spans="1:24">
      <c r="A102" s="1">
        <v>153</v>
      </c>
      <c r="B102" s="1">
        <v>182</v>
      </c>
      <c r="C102">
        <v>405</v>
      </c>
      <c r="D102">
        <f>IF(Kalkulator!D102="","",Kalkulator!D102)</f>
        <v>0</v>
      </c>
      <c r="E102">
        <f>IF(Kalkulator!E102="","",Kalkulator!E102)</f>
        <v>0</v>
      </c>
      <c r="F102">
        <f>IF(Kalkulator!F102="","",Kalkulator!F102)</f>
        <v>0</v>
      </c>
      <c r="G102">
        <f>IF(Kalkulator!G102="","",Kalkulator!G102)</f>
        <v>0</v>
      </c>
      <c r="H102">
        <f>IF(Kalkulator!H102="","",Kalkulator!H102)</f>
        <v>0</v>
      </c>
      <c r="I102">
        <f ca="1">IF(Kalkulator!I102="","",Kalkulator!I102)</f>
        <v>0</v>
      </c>
      <c r="J102" t="str">
        <f>IF(Kalkulator!J102="","",Kalkulator!J102)</f>
        <v/>
      </c>
      <c r="K102">
        <f>IF(Kalkulator!K102="","",Kalkulator!K102)</f>
        <v>0</v>
      </c>
      <c r="L102" t="str">
        <f>IF(Kalkulator!L102="","",Kalkulator!L102)</f>
        <v/>
      </c>
      <c r="M102">
        <f>IF(Kalkulator!M102="","",Kalkulator!M102)</f>
        <v>0</v>
      </c>
      <c r="N102">
        <f>IF(Kalkulator!N102="","",Kalkulator!N102)</f>
        <v>1</v>
      </c>
      <c r="O102" t="e">
        <f ca="1">IF(Kalkulator!O102="","",Kalkulator!O102)</f>
        <v>#N/A</v>
      </c>
      <c r="P102">
        <f>IF(Kalkulator!P102="","",Kalkulator!P102)</f>
        <v>0</v>
      </c>
      <c r="Q102">
        <f ca="1">IF(Kalkulator!Q102="","",Kalkulator!Q102)</f>
        <v>0</v>
      </c>
      <c r="R102" s="47" t="str">
        <f t="shared" si="13"/>
        <v/>
      </c>
      <c r="S102" s="47" t="str">
        <f t="shared" si="7"/>
        <v/>
      </c>
      <c r="T102" s="47">
        <f t="shared" si="8"/>
        <v>0</v>
      </c>
      <c r="U102" s="47">
        <f t="shared" si="9"/>
        <v>0</v>
      </c>
      <c r="V102" s="47">
        <f t="shared" si="10"/>
        <v>0</v>
      </c>
      <c r="W102" s="47">
        <f t="shared" si="11"/>
        <v>0</v>
      </c>
      <c r="X102" s="48">
        <f t="shared" ca="1" si="12"/>
        <v>0</v>
      </c>
    </row>
    <row r="103" spans="1:24">
      <c r="A103" s="1">
        <v>183</v>
      </c>
      <c r="B103" s="1">
        <v>213</v>
      </c>
      <c r="C103">
        <v>414</v>
      </c>
      <c r="D103">
        <f>IF(Kalkulator!D103="","",Kalkulator!D103)</f>
        <v>0</v>
      </c>
      <c r="E103">
        <f>IF(Kalkulator!E103="","",Kalkulator!E103)</f>
        <v>0</v>
      </c>
      <c r="F103">
        <f>IF(Kalkulator!F103="","",Kalkulator!F103)</f>
        <v>0</v>
      </c>
      <c r="G103">
        <f>IF(Kalkulator!G103="","",Kalkulator!G103)</f>
        <v>0</v>
      </c>
      <c r="H103">
        <f>IF(Kalkulator!H103="","",Kalkulator!H103)</f>
        <v>0</v>
      </c>
      <c r="I103">
        <f ca="1">IF(Kalkulator!I103="","",Kalkulator!I103)</f>
        <v>0</v>
      </c>
      <c r="J103" t="str">
        <f>IF(Kalkulator!J103="","",Kalkulator!J103)</f>
        <v/>
      </c>
      <c r="K103">
        <f>IF(Kalkulator!K103="","",Kalkulator!K103)</f>
        <v>0</v>
      </c>
      <c r="L103" t="str">
        <f>IF(Kalkulator!L103="","",Kalkulator!L103)</f>
        <v/>
      </c>
      <c r="M103">
        <f>IF(Kalkulator!M103="","",Kalkulator!M103)</f>
        <v>0</v>
      </c>
      <c r="N103">
        <f>IF(Kalkulator!N103="","",Kalkulator!N103)</f>
        <v>1</v>
      </c>
      <c r="O103" t="e">
        <f ca="1">IF(Kalkulator!O103="","",Kalkulator!O103)</f>
        <v>#N/A</v>
      </c>
      <c r="P103">
        <f>IF(Kalkulator!P103="","",Kalkulator!P103)</f>
        <v>0</v>
      </c>
      <c r="Q103">
        <f ca="1">IF(Kalkulator!Q103="","",Kalkulator!Q103)</f>
        <v>0</v>
      </c>
      <c r="R103" s="47" t="str">
        <f t="shared" si="13"/>
        <v/>
      </c>
      <c r="S103" s="47" t="str">
        <f t="shared" si="7"/>
        <v/>
      </c>
      <c r="T103" s="47">
        <f t="shared" si="8"/>
        <v>0</v>
      </c>
      <c r="U103" s="47">
        <f t="shared" si="9"/>
        <v>0</v>
      </c>
      <c r="V103" s="47">
        <f t="shared" si="10"/>
        <v>0</v>
      </c>
      <c r="W103" s="47">
        <f t="shared" si="11"/>
        <v>0</v>
      </c>
      <c r="X103" s="48">
        <f t="shared" ca="1" si="12"/>
        <v>0</v>
      </c>
    </row>
    <row r="104" spans="1:24">
      <c r="A104" s="1">
        <v>214</v>
      </c>
      <c r="B104" s="1">
        <v>274</v>
      </c>
      <c r="C104">
        <v>819</v>
      </c>
      <c r="D104">
        <f>IF(Kalkulator!D104="","",Kalkulator!D104)</f>
        <v>0</v>
      </c>
      <c r="E104">
        <f>IF(Kalkulator!E104="","",Kalkulator!E104)</f>
        <v>0</v>
      </c>
      <c r="F104">
        <f>IF(Kalkulator!F104="","",Kalkulator!F104)</f>
        <v>0</v>
      </c>
      <c r="G104">
        <f>IF(Kalkulator!G104="","",Kalkulator!G104)</f>
        <v>0</v>
      </c>
      <c r="H104">
        <f>IF(Kalkulator!H104="","",Kalkulator!H104)</f>
        <v>0</v>
      </c>
      <c r="I104">
        <f ca="1">IF(Kalkulator!I104="","",Kalkulator!I104)</f>
        <v>0</v>
      </c>
      <c r="J104" t="str">
        <f>IF(Kalkulator!J104="","",Kalkulator!J104)</f>
        <v/>
      </c>
      <c r="K104">
        <f>IF(Kalkulator!K104="","",Kalkulator!K104)</f>
        <v>0</v>
      </c>
      <c r="L104" t="str">
        <f>IF(Kalkulator!L104="","",Kalkulator!L104)</f>
        <v/>
      </c>
      <c r="M104">
        <f>IF(Kalkulator!M104="","",Kalkulator!M104)</f>
        <v>0</v>
      </c>
      <c r="N104">
        <f>IF(Kalkulator!N104="","",Kalkulator!N104)</f>
        <v>1</v>
      </c>
      <c r="O104" t="e">
        <f ca="1">IF(Kalkulator!O104="","",Kalkulator!O104)</f>
        <v>#N/A</v>
      </c>
      <c r="P104">
        <f>IF(Kalkulator!P104="","",Kalkulator!P104)</f>
        <v>0</v>
      </c>
      <c r="Q104">
        <f ca="1">IF(Kalkulator!Q104="","",Kalkulator!Q104)</f>
        <v>0</v>
      </c>
      <c r="R104" s="47" t="str">
        <f t="shared" si="13"/>
        <v/>
      </c>
      <c r="S104" s="47" t="str">
        <f t="shared" si="7"/>
        <v/>
      </c>
      <c r="T104" s="47">
        <f t="shared" si="8"/>
        <v>0</v>
      </c>
      <c r="U104" s="47">
        <f t="shared" si="9"/>
        <v>0</v>
      </c>
      <c r="V104" s="47">
        <f t="shared" si="10"/>
        <v>0</v>
      </c>
      <c r="W104" s="47">
        <f t="shared" si="11"/>
        <v>0</v>
      </c>
      <c r="X104" s="48">
        <f t="shared" ca="1" si="12"/>
        <v>0</v>
      </c>
    </row>
    <row r="105" spans="1:24">
      <c r="A105" s="1">
        <v>275</v>
      </c>
      <c r="B105" s="1">
        <v>366</v>
      </c>
      <c r="C105">
        <v>1218</v>
      </c>
      <c r="D105">
        <f>IF(Kalkulator!D105="","",Kalkulator!D105)</f>
        <v>0</v>
      </c>
      <c r="E105">
        <f>IF(Kalkulator!E105="","",Kalkulator!E105)</f>
        <v>0</v>
      </c>
      <c r="F105">
        <f>IF(Kalkulator!F105="","",Kalkulator!F105)</f>
        <v>0</v>
      </c>
      <c r="G105">
        <f>IF(Kalkulator!G105="","",Kalkulator!G105)</f>
        <v>0</v>
      </c>
      <c r="H105">
        <f>IF(Kalkulator!H105="","",Kalkulator!H105)</f>
        <v>0</v>
      </c>
      <c r="I105">
        <f ca="1">IF(Kalkulator!I105="","",Kalkulator!I105)</f>
        <v>0</v>
      </c>
      <c r="J105" t="str">
        <f>IF(Kalkulator!J105="","",Kalkulator!J105)</f>
        <v/>
      </c>
      <c r="K105">
        <f>IF(Kalkulator!K105="","",Kalkulator!K105)</f>
        <v>0</v>
      </c>
      <c r="L105" t="str">
        <f>IF(Kalkulator!L105="","",Kalkulator!L105)</f>
        <v/>
      </c>
      <c r="M105">
        <f>IF(Kalkulator!M105="","",Kalkulator!M105)</f>
        <v>0</v>
      </c>
      <c r="N105">
        <f>IF(Kalkulator!N105="","",Kalkulator!N105)</f>
        <v>1</v>
      </c>
      <c r="O105" t="e">
        <f ca="1">IF(Kalkulator!O105="","",Kalkulator!O105)</f>
        <v>#N/A</v>
      </c>
      <c r="P105">
        <f>IF(Kalkulator!P105="","",Kalkulator!P105)</f>
        <v>0</v>
      </c>
      <c r="Q105">
        <f ca="1">IF(Kalkulator!Q105="","",Kalkulator!Q105)</f>
        <v>0</v>
      </c>
      <c r="R105" s="47" t="str">
        <f t="shared" si="13"/>
        <v/>
      </c>
      <c r="S105" s="47" t="str">
        <f t="shared" si="7"/>
        <v/>
      </c>
      <c r="T105" s="47">
        <f t="shared" si="8"/>
        <v>0</v>
      </c>
      <c r="U105" s="47">
        <f t="shared" si="9"/>
        <v>0</v>
      </c>
      <c r="V105" s="47">
        <f t="shared" si="10"/>
        <v>0</v>
      </c>
      <c r="W105" s="47">
        <f t="shared" si="11"/>
        <v>0</v>
      </c>
      <c r="X105" s="48">
        <f t="shared" ca="1" si="12"/>
        <v>0</v>
      </c>
    </row>
    <row r="106" spans="1:24">
      <c r="A106" s="1">
        <v>367</v>
      </c>
      <c r="B106" s="1">
        <v>456</v>
      </c>
      <c r="C106">
        <v>1200</v>
      </c>
      <c r="D106">
        <f>IF(Kalkulator!D106="","",Kalkulator!D106)</f>
        <v>0</v>
      </c>
      <c r="E106">
        <f>IF(Kalkulator!E106="","",Kalkulator!E106)</f>
        <v>0</v>
      </c>
      <c r="F106">
        <f>IF(Kalkulator!F106="","",Kalkulator!F106)</f>
        <v>0</v>
      </c>
      <c r="G106">
        <f>IF(Kalkulator!G106="","",Kalkulator!G106)</f>
        <v>0</v>
      </c>
      <c r="H106">
        <f>IF(Kalkulator!H106="","",Kalkulator!H106)</f>
        <v>0</v>
      </c>
      <c r="I106">
        <f ca="1">IF(Kalkulator!I106="","",Kalkulator!I106)</f>
        <v>0</v>
      </c>
      <c r="J106" t="str">
        <f>IF(Kalkulator!J106="","",Kalkulator!J106)</f>
        <v/>
      </c>
      <c r="K106">
        <f>IF(Kalkulator!K106="","",Kalkulator!K106)</f>
        <v>0</v>
      </c>
      <c r="L106" t="str">
        <f>IF(Kalkulator!L106="","",Kalkulator!L106)</f>
        <v/>
      </c>
      <c r="M106">
        <f>IF(Kalkulator!M106="","",Kalkulator!M106)</f>
        <v>0</v>
      </c>
      <c r="N106">
        <f>IF(Kalkulator!N106="","",Kalkulator!N106)</f>
        <v>1</v>
      </c>
      <c r="O106" t="e">
        <f ca="1">IF(Kalkulator!O106="","",Kalkulator!O106)</f>
        <v>#N/A</v>
      </c>
      <c r="P106">
        <f>IF(Kalkulator!P106="","",Kalkulator!P106)</f>
        <v>0</v>
      </c>
      <c r="Q106">
        <f ca="1">IF(Kalkulator!Q106="","",Kalkulator!Q106)</f>
        <v>0</v>
      </c>
      <c r="R106" s="47" t="str">
        <f t="shared" si="13"/>
        <v/>
      </c>
      <c r="S106" s="47" t="str">
        <f t="shared" si="7"/>
        <v/>
      </c>
      <c r="T106" s="47">
        <f t="shared" si="8"/>
        <v>0</v>
      </c>
      <c r="U106" s="47">
        <f t="shared" si="9"/>
        <v>0</v>
      </c>
      <c r="V106" s="47">
        <f t="shared" si="10"/>
        <v>0</v>
      </c>
      <c r="W106" s="47">
        <f t="shared" si="11"/>
        <v>0</v>
      </c>
      <c r="X106" s="48">
        <f t="shared" ca="1" si="12"/>
        <v>0</v>
      </c>
    </row>
    <row r="107" spans="1:24">
      <c r="A107" s="1">
        <v>457</v>
      </c>
      <c r="B107" s="1">
        <v>547</v>
      </c>
      <c r="C107">
        <v>1209</v>
      </c>
      <c r="D107">
        <f>IF(Kalkulator!D107="","",Kalkulator!D107)</f>
        <v>0</v>
      </c>
      <c r="E107">
        <f>IF(Kalkulator!E107="","",Kalkulator!E107)</f>
        <v>0</v>
      </c>
      <c r="F107">
        <f>IF(Kalkulator!F107="","",Kalkulator!F107)</f>
        <v>0</v>
      </c>
      <c r="G107">
        <f>IF(Kalkulator!G107="","",Kalkulator!G107)</f>
        <v>0</v>
      </c>
      <c r="H107">
        <f>IF(Kalkulator!H107="","",Kalkulator!H107)</f>
        <v>0</v>
      </c>
      <c r="I107">
        <f ca="1">IF(Kalkulator!I107="","",Kalkulator!I107)</f>
        <v>0</v>
      </c>
      <c r="J107" t="str">
        <f>IF(Kalkulator!J107="","",Kalkulator!J107)</f>
        <v/>
      </c>
      <c r="K107">
        <f>IF(Kalkulator!K107="","",Kalkulator!K107)</f>
        <v>0</v>
      </c>
      <c r="L107" t="str">
        <f>IF(Kalkulator!L107="","",Kalkulator!L107)</f>
        <v/>
      </c>
      <c r="M107">
        <f>IF(Kalkulator!M107="","",Kalkulator!M107)</f>
        <v>0</v>
      </c>
      <c r="N107">
        <f>IF(Kalkulator!N107="","",Kalkulator!N107)</f>
        <v>1</v>
      </c>
      <c r="O107" t="e">
        <f ca="1">IF(Kalkulator!O107="","",Kalkulator!O107)</f>
        <v>#N/A</v>
      </c>
      <c r="P107">
        <f>IF(Kalkulator!P107="","",Kalkulator!P107)</f>
        <v>0</v>
      </c>
      <c r="Q107">
        <f ca="1">IF(Kalkulator!Q107="","",Kalkulator!Q107)</f>
        <v>0</v>
      </c>
      <c r="R107" s="47" t="str">
        <f t="shared" si="13"/>
        <v/>
      </c>
      <c r="S107" s="47" t="str">
        <f t="shared" si="7"/>
        <v/>
      </c>
      <c r="T107" s="47">
        <f t="shared" si="8"/>
        <v>0</v>
      </c>
      <c r="U107" s="47">
        <f t="shared" si="9"/>
        <v>0</v>
      </c>
      <c r="V107" s="47">
        <f t="shared" si="10"/>
        <v>0</v>
      </c>
      <c r="W107" s="47">
        <f t="shared" si="11"/>
        <v>0</v>
      </c>
      <c r="X107" s="48">
        <f t="shared" ca="1" si="12"/>
        <v>0</v>
      </c>
    </row>
    <row r="108" spans="1:24">
      <c r="A108" s="1">
        <v>548</v>
      </c>
      <c r="B108" s="1">
        <v>639</v>
      </c>
      <c r="C108">
        <v>1218</v>
      </c>
      <c r="D108">
        <f>IF(Kalkulator!D108="","",Kalkulator!D108)</f>
        <v>0</v>
      </c>
      <c r="E108">
        <f>IF(Kalkulator!E108="","",Kalkulator!E108)</f>
        <v>0</v>
      </c>
      <c r="F108">
        <f>IF(Kalkulator!F108="","",Kalkulator!F108)</f>
        <v>0</v>
      </c>
      <c r="G108">
        <f>IF(Kalkulator!G108="","",Kalkulator!G108)</f>
        <v>0</v>
      </c>
      <c r="H108">
        <f>IF(Kalkulator!H108="","",Kalkulator!H108)</f>
        <v>0</v>
      </c>
      <c r="I108">
        <f ca="1">IF(Kalkulator!I108="","",Kalkulator!I108)</f>
        <v>0</v>
      </c>
      <c r="J108" t="str">
        <f>IF(Kalkulator!J108="","",Kalkulator!J108)</f>
        <v/>
      </c>
      <c r="K108">
        <f>IF(Kalkulator!K108="","",Kalkulator!K108)</f>
        <v>0</v>
      </c>
      <c r="L108" t="str">
        <f>IF(Kalkulator!L108="","",Kalkulator!L108)</f>
        <v/>
      </c>
      <c r="M108">
        <f>IF(Kalkulator!M108="","",Kalkulator!M108)</f>
        <v>0</v>
      </c>
      <c r="N108">
        <f>IF(Kalkulator!N108="","",Kalkulator!N108)</f>
        <v>1</v>
      </c>
      <c r="O108" t="e">
        <f ca="1">IF(Kalkulator!O108="","",Kalkulator!O108)</f>
        <v>#N/A</v>
      </c>
      <c r="P108">
        <f>IF(Kalkulator!P108="","",Kalkulator!P108)</f>
        <v>0</v>
      </c>
      <c r="Q108">
        <f ca="1">IF(Kalkulator!Q108="","",Kalkulator!Q108)</f>
        <v>0</v>
      </c>
      <c r="R108" s="47" t="str">
        <f t="shared" si="13"/>
        <v/>
      </c>
      <c r="S108" s="47" t="str">
        <f t="shared" si="7"/>
        <v/>
      </c>
      <c r="T108" s="47">
        <f t="shared" si="8"/>
        <v>0</v>
      </c>
      <c r="U108" s="47">
        <f t="shared" si="9"/>
        <v>0</v>
      </c>
      <c r="V108" s="47">
        <f t="shared" si="10"/>
        <v>0</v>
      </c>
      <c r="W108" s="47">
        <f t="shared" si="11"/>
        <v>0</v>
      </c>
      <c r="X108" s="48">
        <f t="shared" ca="1" si="12"/>
        <v>0</v>
      </c>
    </row>
    <row r="109" spans="1:24">
      <c r="A109" s="1">
        <v>640</v>
      </c>
      <c r="B109" s="1">
        <v>731</v>
      </c>
      <c r="C109">
        <v>1218</v>
      </c>
      <c r="D109">
        <f>IF(Kalkulator!D109="","",Kalkulator!D109)</f>
        <v>0</v>
      </c>
      <c r="E109">
        <f>IF(Kalkulator!E109="","",Kalkulator!E109)</f>
        <v>0</v>
      </c>
      <c r="F109">
        <f>IF(Kalkulator!F109="","",Kalkulator!F109)</f>
        <v>0</v>
      </c>
      <c r="G109">
        <f>IF(Kalkulator!G109="","",Kalkulator!G109)</f>
        <v>0</v>
      </c>
      <c r="H109">
        <f>IF(Kalkulator!H109="","",Kalkulator!H109)</f>
        <v>0</v>
      </c>
      <c r="I109">
        <f ca="1">IF(Kalkulator!I109="","",Kalkulator!I109)</f>
        <v>0</v>
      </c>
      <c r="J109" t="str">
        <f>IF(Kalkulator!J109="","",Kalkulator!J109)</f>
        <v/>
      </c>
      <c r="K109">
        <f>IF(Kalkulator!K109="","",Kalkulator!K109)</f>
        <v>0</v>
      </c>
      <c r="L109" t="str">
        <f>IF(Kalkulator!L109="","",Kalkulator!L109)</f>
        <v/>
      </c>
      <c r="M109">
        <f>IF(Kalkulator!M109="","",Kalkulator!M109)</f>
        <v>0</v>
      </c>
      <c r="N109">
        <f>IF(Kalkulator!N109="","",Kalkulator!N109)</f>
        <v>1</v>
      </c>
      <c r="O109" t="e">
        <f ca="1">IF(Kalkulator!O109="","",Kalkulator!O109)</f>
        <v>#N/A</v>
      </c>
      <c r="P109">
        <f>IF(Kalkulator!P109="","",Kalkulator!P109)</f>
        <v>0</v>
      </c>
      <c r="Q109">
        <f ca="1">IF(Kalkulator!Q109="","",Kalkulator!Q109)</f>
        <v>0</v>
      </c>
      <c r="R109" s="47" t="str">
        <f t="shared" si="13"/>
        <v/>
      </c>
      <c r="S109" s="47" t="str">
        <f t="shared" si="7"/>
        <v/>
      </c>
      <c r="T109" s="47">
        <f t="shared" si="8"/>
        <v>0</v>
      </c>
      <c r="U109" s="47">
        <f t="shared" si="9"/>
        <v>0</v>
      </c>
      <c r="V109" s="47">
        <f t="shared" si="10"/>
        <v>0</v>
      </c>
      <c r="W109" s="47">
        <f t="shared" si="11"/>
        <v>0</v>
      </c>
      <c r="X109" s="48">
        <f t="shared" ca="1" si="12"/>
        <v>0</v>
      </c>
    </row>
    <row r="110" spans="1:24">
      <c r="A110" s="1">
        <v>732</v>
      </c>
      <c r="B110" s="1">
        <v>1096</v>
      </c>
      <c r="C110">
        <v>4845</v>
      </c>
      <c r="D110">
        <f>IF(Kalkulator!D110="","",Kalkulator!D110)</f>
        <v>0</v>
      </c>
      <c r="E110">
        <f>IF(Kalkulator!E110="","",Kalkulator!E110)</f>
        <v>0</v>
      </c>
      <c r="F110">
        <f>IF(Kalkulator!F110="","",Kalkulator!F110)</f>
        <v>0</v>
      </c>
      <c r="G110">
        <f>IF(Kalkulator!G110="","",Kalkulator!G110)</f>
        <v>0</v>
      </c>
      <c r="H110">
        <f>IF(Kalkulator!H110="","",Kalkulator!H110)</f>
        <v>0</v>
      </c>
      <c r="I110">
        <f ca="1">IF(Kalkulator!I110="","",Kalkulator!I110)</f>
        <v>0</v>
      </c>
      <c r="J110" t="str">
        <f>IF(Kalkulator!J110="","",Kalkulator!J110)</f>
        <v/>
      </c>
      <c r="K110">
        <f>IF(Kalkulator!K110="","",Kalkulator!K110)</f>
        <v>0</v>
      </c>
      <c r="L110" t="str">
        <f>IF(Kalkulator!L110="","",Kalkulator!L110)</f>
        <v/>
      </c>
      <c r="M110">
        <f>IF(Kalkulator!M110="","",Kalkulator!M110)</f>
        <v>0</v>
      </c>
      <c r="N110">
        <f>IF(Kalkulator!N110="","",Kalkulator!N110)</f>
        <v>1</v>
      </c>
      <c r="O110" t="e">
        <f ca="1">IF(Kalkulator!O110="","",Kalkulator!O110)</f>
        <v>#N/A</v>
      </c>
      <c r="P110">
        <f>IF(Kalkulator!P110="","",Kalkulator!P110)</f>
        <v>0</v>
      </c>
      <c r="Q110">
        <f ca="1">IF(Kalkulator!Q110="","",Kalkulator!Q110)</f>
        <v>0</v>
      </c>
      <c r="R110" s="47" t="str">
        <f t="shared" si="13"/>
        <v/>
      </c>
      <c r="S110" s="47" t="str">
        <f t="shared" si="7"/>
        <v/>
      </c>
      <c r="T110" s="47">
        <f t="shared" si="8"/>
        <v>0</v>
      </c>
      <c r="U110" s="47">
        <f t="shared" si="9"/>
        <v>0</v>
      </c>
      <c r="V110" s="47">
        <f t="shared" si="10"/>
        <v>0</v>
      </c>
      <c r="W110" s="47">
        <f t="shared" si="11"/>
        <v>0</v>
      </c>
      <c r="X110" s="48">
        <f t="shared" ca="1" si="12"/>
        <v>0</v>
      </c>
    </row>
    <row r="111" spans="1:24">
      <c r="A111" s="1">
        <v>1097</v>
      </c>
      <c r="B111" s="1">
        <v>1461</v>
      </c>
      <c r="C111">
        <v>4845</v>
      </c>
      <c r="D111">
        <f>IF(Kalkulator!D111="","",Kalkulator!D111)</f>
        <v>0</v>
      </c>
      <c r="E111">
        <f>IF(Kalkulator!E111="","",Kalkulator!E111)</f>
        <v>0</v>
      </c>
      <c r="F111">
        <f>IF(Kalkulator!F111="","",Kalkulator!F111)</f>
        <v>0</v>
      </c>
      <c r="G111">
        <f>IF(Kalkulator!G111="","",Kalkulator!G111)</f>
        <v>0</v>
      </c>
      <c r="H111">
        <f>IF(Kalkulator!H111="","",Kalkulator!H111)</f>
        <v>0</v>
      </c>
      <c r="I111">
        <f ca="1">IF(Kalkulator!I111="","",Kalkulator!I111)</f>
        <v>0</v>
      </c>
      <c r="J111" t="str">
        <f>IF(Kalkulator!J111="","",Kalkulator!J111)</f>
        <v/>
      </c>
      <c r="K111">
        <f>IF(Kalkulator!K111="","",Kalkulator!K111)</f>
        <v>0</v>
      </c>
      <c r="L111" t="str">
        <f>IF(Kalkulator!L111="","",Kalkulator!L111)</f>
        <v/>
      </c>
      <c r="M111">
        <f>IF(Kalkulator!M111="","",Kalkulator!M111)</f>
        <v>0</v>
      </c>
      <c r="N111">
        <f>IF(Kalkulator!N111="","",Kalkulator!N111)</f>
        <v>1</v>
      </c>
      <c r="O111" t="e">
        <f ca="1">IF(Kalkulator!O111="","",Kalkulator!O111)</f>
        <v>#N/A</v>
      </c>
      <c r="P111">
        <f>IF(Kalkulator!P111="","",Kalkulator!P111)</f>
        <v>0</v>
      </c>
      <c r="Q111">
        <f ca="1">IF(Kalkulator!Q111="","",Kalkulator!Q111)</f>
        <v>0</v>
      </c>
      <c r="R111" s="47" t="str">
        <f t="shared" si="13"/>
        <v/>
      </c>
      <c r="S111" s="47" t="str">
        <f t="shared" si="7"/>
        <v/>
      </c>
      <c r="T111" s="47">
        <f t="shared" si="8"/>
        <v>0</v>
      </c>
      <c r="U111" s="47">
        <f t="shared" si="9"/>
        <v>0</v>
      </c>
      <c r="V111" s="47">
        <f t="shared" si="10"/>
        <v>0</v>
      </c>
      <c r="W111" s="47">
        <f t="shared" si="11"/>
        <v>0</v>
      </c>
      <c r="X111" s="48">
        <f t="shared" ca="1" si="12"/>
        <v>0</v>
      </c>
    </row>
    <row r="112" spans="1:24">
      <c r="A112" s="1">
        <v>1462</v>
      </c>
      <c r="B112" s="1">
        <v>1827</v>
      </c>
      <c r="C112">
        <v>4869</v>
      </c>
      <c r="D112">
        <f>IF(Kalkulator!D112="","",Kalkulator!D112)</f>
        <v>0</v>
      </c>
      <c r="E112">
        <f>IF(Kalkulator!E112="","",Kalkulator!E112)</f>
        <v>0</v>
      </c>
      <c r="F112">
        <f>IF(Kalkulator!F112="","",Kalkulator!F112)</f>
        <v>0</v>
      </c>
      <c r="G112">
        <f>IF(Kalkulator!G112="","",Kalkulator!G112)</f>
        <v>0</v>
      </c>
      <c r="H112">
        <f>IF(Kalkulator!H112="","",Kalkulator!H112)</f>
        <v>0</v>
      </c>
      <c r="I112">
        <f ca="1">IF(Kalkulator!I112="","",Kalkulator!I112)</f>
        <v>0</v>
      </c>
      <c r="J112" t="str">
        <f>IF(Kalkulator!J112="","",Kalkulator!J112)</f>
        <v/>
      </c>
      <c r="K112">
        <f>IF(Kalkulator!K112="","",Kalkulator!K112)</f>
        <v>0</v>
      </c>
      <c r="L112" t="str">
        <f>IF(Kalkulator!L112="","",Kalkulator!L112)</f>
        <v/>
      </c>
      <c r="M112">
        <f>IF(Kalkulator!M112="","",Kalkulator!M112)</f>
        <v>0</v>
      </c>
      <c r="N112">
        <f>IF(Kalkulator!N112="","",Kalkulator!N112)</f>
        <v>1</v>
      </c>
      <c r="O112" t="e">
        <f ca="1">IF(Kalkulator!O112="","",Kalkulator!O112)</f>
        <v>#N/A</v>
      </c>
      <c r="P112">
        <f>IF(Kalkulator!P112="","",Kalkulator!P112)</f>
        <v>0</v>
      </c>
      <c r="Q112">
        <f ca="1">IF(Kalkulator!Q112="","",Kalkulator!Q112)</f>
        <v>0</v>
      </c>
      <c r="R112" s="47" t="str">
        <f t="shared" si="13"/>
        <v/>
      </c>
      <c r="S112" s="47" t="str">
        <f t="shared" si="7"/>
        <v/>
      </c>
      <c r="T112" s="47">
        <f t="shared" si="8"/>
        <v>0</v>
      </c>
      <c r="U112" s="47">
        <f t="shared" si="9"/>
        <v>0</v>
      </c>
      <c r="V112" s="47">
        <f t="shared" si="10"/>
        <v>0</v>
      </c>
      <c r="W112" s="47">
        <f t="shared" si="11"/>
        <v>0</v>
      </c>
      <c r="X112" s="48">
        <f t="shared" ca="1" si="12"/>
        <v>0</v>
      </c>
    </row>
    <row r="113" spans="1:24">
      <c r="A113" s="1">
        <v>367</v>
      </c>
      <c r="B113" s="1">
        <v>456</v>
      </c>
      <c r="C113">
        <v>1200</v>
      </c>
      <c r="D113">
        <f>IF(Kalkulator!D113="","",Kalkulator!D113)</f>
        <v>0</v>
      </c>
      <c r="E113">
        <f>IF(Kalkulator!E113="","",Kalkulator!E113)</f>
        <v>0</v>
      </c>
      <c r="F113">
        <f>IF(Kalkulator!F113="","",Kalkulator!F113)</f>
        <v>0</v>
      </c>
      <c r="G113">
        <f>IF(Kalkulator!G113="","",Kalkulator!G113)</f>
        <v>0</v>
      </c>
      <c r="H113">
        <f>IF(Kalkulator!H113="","",Kalkulator!H113)</f>
        <v>0</v>
      </c>
      <c r="I113">
        <f ca="1">IF(Kalkulator!I113="","",Kalkulator!I113)</f>
        <v>0</v>
      </c>
      <c r="J113" t="str">
        <f>IF(Kalkulator!J113="","",Kalkulator!J113)</f>
        <v/>
      </c>
      <c r="K113">
        <f>IF(Kalkulator!K113="","",Kalkulator!K113)</f>
        <v>0</v>
      </c>
      <c r="L113" t="str">
        <f>IF(Kalkulator!L113="","",Kalkulator!L113)</f>
        <v/>
      </c>
      <c r="M113">
        <f>IF(Kalkulator!M113="","",Kalkulator!M113)</f>
        <v>0</v>
      </c>
      <c r="N113">
        <f>IF(Kalkulator!N113="","",Kalkulator!N113)</f>
        <v>1</v>
      </c>
      <c r="O113" t="e">
        <f ca="1">IF(Kalkulator!O113="","",Kalkulator!O113)</f>
        <v>#N/A</v>
      </c>
      <c r="P113">
        <f>IF(Kalkulator!P113="","",Kalkulator!P113)</f>
        <v>0</v>
      </c>
      <c r="Q113">
        <f ca="1">IF(Kalkulator!Q113="","",Kalkulator!Q113)</f>
        <v>0</v>
      </c>
      <c r="R113" s="47" t="str">
        <f t="shared" si="13"/>
        <v/>
      </c>
      <c r="S113" s="47" t="str">
        <f t="shared" si="7"/>
        <v/>
      </c>
      <c r="T113" s="47">
        <f t="shared" si="8"/>
        <v>0</v>
      </c>
      <c r="U113" s="47">
        <f t="shared" si="9"/>
        <v>0</v>
      </c>
      <c r="V113" s="47">
        <f t="shared" si="10"/>
        <v>0</v>
      </c>
      <c r="W113" s="47">
        <f t="shared" si="11"/>
        <v>0</v>
      </c>
      <c r="X113" s="48">
        <f t="shared" ca="1" si="12"/>
        <v>0</v>
      </c>
    </row>
    <row r="114" spans="1:24">
      <c r="A114" s="1">
        <v>457</v>
      </c>
      <c r="B114" s="1">
        <v>547</v>
      </c>
      <c r="C114">
        <v>1209</v>
      </c>
      <c r="D114">
        <f>IF(Kalkulator!D114="","",Kalkulator!D114)</f>
        <v>0</v>
      </c>
      <c r="E114">
        <f>IF(Kalkulator!E114="","",Kalkulator!E114)</f>
        <v>0</v>
      </c>
      <c r="F114">
        <f>IF(Kalkulator!F114="","",Kalkulator!F114)</f>
        <v>0</v>
      </c>
      <c r="G114">
        <f>IF(Kalkulator!G114="","",Kalkulator!G114)</f>
        <v>0</v>
      </c>
      <c r="H114">
        <f>IF(Kalkulator!H114="","",Kalkulator!H114)</f>
        <v>0</v>
      </c>
      <c r="I114">
        <f ca="1">IF(Kalkulator!I114="","",Kalkulator!I114)</f>
        <v>0</v>
      </c>
      <c r="J114" t="str">
        <f>IF(Kalkulator!J114="","",Kalkulator!J114)</f>
        <v/>
      </c>
      <c r="K114">
        <f>IF(Kalkulator!K114="","",Kalkulator!K114)</f>
        <v>0</v>
      </c>
      <c r="L114" t="str">
        <f>IF(Kalkulator!L114="","",Kalkulator!L114)</f>
        <v/>
      </c>
      <c r="M114">
        <f>IF(Kalkulator!M114="","",Kalkulator!M114)</f>
        <v>0</v>
      </c>
      <c r="N114">
        <f>IF(Kalkulator!N114="","",Kalkulator!N114)</f>
        <v>1</v>
      </c>
      <c r="O114" t="e">
        <f ca="1">IF(Kalkulator!O114="","",Kalkulator!O114)</f>
        <v>#N/A</v>
      </c>
      <c r="P114">
        <f>IF(Kalkulator!P114="","",Kalkulator!P114)</f>
        <v>0</v>
      </c>
      <c r="Q114">
        <f ca="1">IF(Kalkulator!Q114="","",Kalkulator!Q114)</f>
        <v>0</v>
      </c>
      <c r="R114" s="47" t="str">
        <f t="shared" si="13"/>
        <v/>
      </c>
      <c r="S114" s="47" t="str">
        <f t="shared" si="7"/>
        <v/>
      </c>
      <c r="T114" s="47">
        <f t="shared" si="8"/>
        <v>0</v>
      </c>
      <c r="U114" s="47">
        <f t="shared" si="9"/>
        <v>0</v>
      </c>
      <c r="V114" s="47">
        <f t="shared" si="10"/>
        <v>0</v>
      </c>
      <c r="W114" s="47">
        <f t="shared" si="11"/>
        <v>0</v>
      </c>
      <c r="X114" s="48">
        <f t="shared" ca="1" si="12"/>
        <v>0</v>
      </c>
    </row>
    <row r="115" spans="1:24">
      <c r="A115" s="1">
        <v>548</v>
      </c>
      <c r="B115" s="1">
        <v>639</v>
      </c>
      <c r="C115">
        <v>1218</v>
      </c>
      <c r="D115">
        <f>IF(Kalkulator!D115="","",Kalkulator!D115)</f>
        <v>0</v>
      </c>
      <c r="E115">
        <f>IF(Kalkulator!E115="","",Kalkulator!E115)</f>
        <v>0</v>
      </c>
      <c r="F115">
        <f>IF(Kalkulator!F115="","",Kalkulator!F115)</f>
        <v>0</v>
      </c>
      <c r="G115">
        <f>IF(Kalkulator!G115="","",Kalkulator!G115)</f>
        <v>0</v>
      </c>
      <c r="H115">
        <f>IF(Kalkulator!H115="","",Kalkulator!H115)</f>
        <v>0</v>
      </c>
      <c r="I115">
        <f ca="1">IF(Kalkulator!I115="","",Kalkulator!I115)</f>
        <v>0</v>
      </c>
      <c r="J115" t="str">
        <f>IF(Kalkulator!J115="","",Kalkulator!J115)</f>
        <v/>
      </c>
      <c r="K115">
        <f>IF(Kalkulator!K115="","",Kalkulator!K115)</f>
        <v>0</v>
      </c>
      <c r="L115" t="str">
        <f>IF(Kalkulator!L115="","",Kalkulator!L115)</f>
        <v/>
      </c>
      <c r="M115">
        <f>IF(Kalkulator!M115="","",Kalkulator!M115)</f>
        <v>0</v>
      </c>
      <c r="N115">
        <f>IF(Kalkulator!N115="","",Kalkulator!N115)</f>
        <v>1</v>
      </c>
      <c r="O115" t="e">
        <f ca="1">IF(Kalkulator!O115="","",Kalkulator!O115)</f>
        <v>#N/A</v>
      </c>
      <c r="P115">
        <f>IF(Kalkulator!P115="","",Kalkulator!P115)</f>
        <v>0</v>
      </c>
      <c r="Q115">
        <f ca="1">IF(Kalkulator!Q115="","",Kalkulator!Q115)</f>
        <v>0</v>
      </c>
      <c r="R115" s="47" t="str">
        <f t="shared" si="13"/>
        <v/>
      </c>
      <c r="S115" s="47" t="str">
        <f t="shared" si="7"/>
        <v/>
      </c>
      <c r="T115" s="47">
        <f t="shared" si="8"/>
        <v>0</v>
      </c>
      <c r="U115" s="47">
        <f t="shared" si="9"/>
        <v>0</v>
      </c>
      <c r="V115" s="47">
        <f t="shared" si="10"/>
        <v>0</v>
      </c>
      <c r="W115" s="47">
        <f t="shared" si="11"/>
        <v>0</v>
      </c>
      <c r="X115" s="48">
        <f t="shared" ca="1" si="12"/>
        <v>0</v>
      </c>
    </row>
    <row r="116" spans="1:24">
      <c r="A116" s="1">
        <v>640</v>
      </c>
      <c r="B116" s="1">
        <v>731</v>
      </c>
      <c r="C116">
        <v>1218</v>
      </c>
      <c r="D116">
        <f>IF(Kalkulator!D116="","",Kalkulator!D116)</f>
        <v>0</v>
      </c>
      <c r="E116">
        <f>IF(Kalkulator!E116="","",Kalkulator!E116)</f>
        <v>0</v>
      </c>
      <c r="F116">
        <f>IF(Kalkulator!F116="","",Kalkulator!F116)</f>
        <v>0</v>
      </c>
      <c r="G116">
        <f>IF(Kalkulator!G116="","",Kalkulator!G116)</f>
        <v>0</v>
      </c>
      <c r="H116">
        <f>IF(Kalkulator!H116="","",Kalkulator!H116)</f>
        <v>0</v>
      </c>
      <c r="I116">
        <f ca="1">IF(Kalkulator!I116="","",Kalkulator!I116)</f>
        <v>0</v>
      </c>
      <c r="J116" t="str">
        <f>IF(Kalkulator!J116="","",Kalkulator!J116)</f>
        <v/>
      </c>
      <c r="K116">
        <f>IF(Kalkulator!K116="","",Kalkulator!K116)</f>
        <v>0</v>
      </c>
      <c r="L116" t="str">
        <f>IF(Kalkulator!L116="","",Kalkulator!L116)</f>
        <v/>
      </c>
      <c r="M116">
        <f>IF(Kalkulator!M116="","",Kalkulator!M116)</f>
        <v>0</v>
      </c>
      <c r="N116">
        <f>IF(Kalkulator!N116="","",Kalkulator!N116)</f>
        <v>1</v>
      </c>
      <c r="O116" t="e">
        <f ca="1">IF(Kalkulator!O116="","",Kalkulator!O116)</f>
        <v>#N/A</v>
      </c>
      <c r="P116">
        <f>IF(Kalkulator!P116="","",Kalkulator!P116)</f>
        <v>0</v>
      </c>
      <c r="Q116">
        <f ca="1">IF(Kalkulator!Q116="","",Kalkulator!Q116)</f>
        <v>0</v>
      </c>
      <c r="R116" s="47" t="str">
        <f t="shared" si="13"/>
        <v/>
      </c>
      <c r="S116" s="47" t="str">
        <f t="shared" si="7"/>
        <v/>
      </c>
      <c r="T116" s="47">
        <f t="shared" si="8"/>
        <v>0</v>
      </c>
      <c r="U116" s="47">
        <f t="shared" si="9"/>
        <v>0</v>
      </c>
      <c r="V116" s="47">
        <f t="shared" si="10"/>
        <v>0</v>
      </c>
      <c r="W116" s="47">
        <f t="shared" si="11"/>
        <v>0</v>
      </c>
      <c r="X116" s="48">
        <f t="shared" ca="1" si="12"/>
        <v>0</v>
      </c>
    </row>
    <row r="117" spans="1:24">
      <c r="A117" s="1">
        <v>732</v>
      </c>
      <c r="B117" s="1">
        <v>1096</v>
      </c>
      <c r="C117">
        <v>4845</v>
      </c>
      <c r="D117">
        <f>IF(Kalkulator!D117="","",Kalkulator!D117)</f>
        <v>0</v>
      </c>
      <c r="E117">
        <f>IF(Kalkulator!E117="","",Kalkulator!E117)</f>
        <v>0</v>
      </c>
      <c r="F117">
        <f>IF(Kalkulator!F117="","",Kalkulator!F117)</f>
        <v>0</v>
      </c>
      <c r="G117">
        <f>IF(Kalkulator!G117="","",Kalkulator!G117)</f>
        <v>0</v>
      </c>
      <c r="H117">
        <f>IF(Kalkulator!H117="","",Kalkulator!H117)</f>
        <v>0</v>
      </c>
      <c r="I117">
        <f ca="1">IF(Kalkulator!I117="","",Kalkulator!I117)</f>
        <v>0</v>
      </c>
      <c r="J117" t="str">
        <f>IF(Kalkulator!J117="","",Kalkulator!J117)</f>
        <v/>
      </c>
      <c r="K117">
        <f>IF(Kalkulator!K117="","",Kalkulator!K117)</f>
        <v>0</v>
      </c>
      <c r="L117" t="str">
        <f>IF(Kalkulator!L117="","",Kalkulator!L117)</f>
        <v/>
      </c>
      <c r="M117">
        <f>IF(Kalkulator!M117="","",Kalkulator!M117)</f>
        <v>0</v>
      </c>
      <c r="N117">
        <f>IF(Kalkulator!N117="","",Kalkulator!N117)</f>
        <v>1</v>
      </c>
      <c r="O117" t="e">
        <f ca="1">IF(Kalkulator!O117="","",Kalkulator!O117)</f>
        <v>#N/A</v>
      </c>
      <c r="P117">
        <f>IF(Kalkulator!P117="","",Kalkulator!P117)</f>
        <v>0</v>
      </c>
      <c r="Q117">
        <f ca="1">IF(Kalkulator!Q117="","",Kalkulator!Q117)</f>
        <v>0</v>
      </c>
      <c r="R117" s="47" t="str">
        <f t="shared" si="13"/>
        <v/>
      </c>
      <c r="S117" s="47" t="str">
        <f t="shared" si="7"/>
        <v/>
      </c>
      <c r="T117" s="47">
        <f t="shared" si="8"/>
        <v>0</v>
      </c>
      <c r="U117" s="47">
        <f t="shared" si="9"/>
        <v>0</v>
      </c>
      <c r="V117" s="47">
        <f t="shared" si="10"/>
        <v>0</v>
      </c>
      <c r="W117" s="47">
        <f t="shared" si="11"/>
        <v>0</v>
      </c>
      <c r="X117" s="48">
        <f t="shared" ca="1" si="12"/>
        <v>0</v>
      </c>
    </row>
    <row r="118" spans="1:24">
      <c r="A118" s="1">
        <v>1097</v>
      </c>
      <c r="B118" s="1">
        <v>1461</v>
      </c>
      <c r="C118">
        <v>4845</v>
      </c>
      <c r="D118">
        <f>IF(Kalkulator!D118="","",Kalkulator!D118)</f>
        <v>0</v>
      </c>
      <c r="E118">
        <f>IF(Kalkulator!E118="","",Kalkulator!E118)</f>
        <v>0</v>
      </c>
      <c r="F118">
        <f>IF(Kalkulator!F118="","",Kalkulator!F118)</f>
        <v>0</v>
      </c>
      <c r="G118">
        <f>IF(Kalkulator!G118="","",Kalkulator!G118)</f>
        <v>0</v>
      </c>
      <c r="H118">
        <f>IF(Kalkulator!H118="","",Kalkulator!H118)</f>
        <v>0</v>
      </c>
      <c r="I118">
        <f ca="1">IF(Kalkulator!I118="","",Kalkulator!I118)</f>
        <v>0</v>
      </c>
      <c r="J118" t="str">
        <f>IF(Kalkulator!J118="","",Kalkulator!J118)</f>
        <v/>
      </c>
      <c r="K118">
        <f>IF(Kalkulator!K118="","",Kalkulator!K118)</f>
        <v>0</v>
      </c>
      <c r="L118" t="str">
        <f>IF(Kalkulator!L118="","",Kalkulator!L118)</f>
        <v/>
      </c>
      <c r="M118">
        <f>IF(Kalkulator!M118="","",Kalkulator!M118)</f>
        <v>0</v>
      </c>
      <c r="N118">
        <f>IF(Kalkulator!N118="","",Kalkulator!N118)</f>
        <v>1</v>
      </c>
      <c r="O118" t="e">
        <f ca="1">IF(Kalkulator!O118="","",Kalkulator!O118)</f>
        <v>#N/A</v>
      </c>
      <c r="P118">
        <f>IF(Kalkulator!P118="","",Kalkulator!P118)</f>
        <v>0</v>
      </c>
      <c r="Q118">
        <f ca="1">IF(Kalkulator!Q118="","",Kalkulator!Q118)</f>
        <v>0</v>
      </c>
      <c r="R118" s="47" t="str">
        <f t="shared" si="13"/>
        <v/>
      </c>
      <c r="S118" s="47" t="str">
        <f t="shared" si="7"/>
        <v/>
      </c>
      <c r="T118" s="47">
        <f t="shared" si="8"/>
        <v>0</v>
      </c>
      <c r="U118" s="47">
        <f t="shared" si="9"/>
        <v>0</v>
      </c>
      <c r="V118" s="47">
        <f t="shared" si="10"/>
        <v>0</v>
      </c>
      <c r="W118" s="47">
        <f t="shared" si="11"/>
        <v>0</v>
      </c>
      <c r="X118" s="48">
        <f t="shared" ca="1" si="12"/>
        <v>0</v>
      </c>
    </row>
    <row r="119" spans="1:24">
      <c r="C119"/>
      <c r="D119">
        <f>IF(Kalkulator!D119="","",Kalkulator!D119)</f>
        <v>0</v>
      </c>
      <c r="E119">
        <f>IF(Kalkulator!E119="","",Kalkulator!E119)</f>
        <v>0</v>
      </c>
      <c r="F119">
        <f>IF(Kalkulator!F119="","",Kalkulator!F119)</f>
        <v>0</v>
      </c>
      <c r="G119">
        <f>IF(Kalkulator!G119="","",Kalkulator!G119)</f>
        <v>0</v>
      </c>
      <c r="H119">
        <f>IF(Kalkulator!H119="","",Kalkulator!H119)</f>
        <v>0</v>
      </c>
      <c r="I119">
        <f ca="1">IF(Kalkulator!I119="","",Kalkulator!I119)</f>
        <v>0</v>
      </c>
      <c r="J119" t="str">
        <f>IF(Kalkulator!J119="","",Kalkulator!J119)</f>
        <v/>
      </c>
      <c r="K119">
        <f>IF(Kalkulator!K119="","",Kalkulator!K119)</f>
        <v>0</v>
      </c>
      <c r="L119" t="str">
        <f>IF(Kalkulator!L119="","",Kalkulator!L119)</f>
        <v/>
      </c>
      <c r="M119">
        <f>IF(Kalkulator!M119="","",Kalkulator!M119)</f>
        <v>0</v>
      </c>
      <c r="N119">
        <f>IF(Kalkulator!N119="","",Kalkulator!N119)</f>
        <v>1</v>
      </c>
      <c r="O119" t="e">
        <f ca="1">IF(Kalkulator!O119="","",Kalkulator!O119)</f>
        <v>#N/A</v>
      </c>
      <c r="P119">
        <f>IF(Kalkulator!P119="","",Kalkulator!P119)</f>
        <v>0</v>
      </c>
      <c r="Q119">
        <f ca="1">IF(Kalkulator!Q119="","",Kalkulator!Q119)</f>
        <v>0</v>
      </c>
      <c r="R119" s="47" t="str">
        <f t="shared" si="13"/>
        <v/>
      </c>
      <c r="S119" s="47" t="str">
        <f t="shared" si="7"/>
        <v/>
      </c>
      <c r="T119" s="47">
        <f t="shared" si="8"/>
        <v>0</v>
      </c>
      <c r="U119" s="47">
        <f t="shared" si="9"/>
        <v>0</v>
      </c>
      <c r="V119" s="47">
        <f t="shared" si="10"/>
        <v>0</v>
      </c>
      <c r="W119" s="47">
        <f t="shared" si="11"/>
        <v>0</v>
      </c>
      <c r="X119" s="48">
        <f t="shared" ca="1" si="12"/>
        <v>0</v>
      </c>
    </row>
    <row r="120" spans="1:24">
      <c r="C120"/>
      <c r="D120">
        <f>IF(Kalkulator!D120="","",Kalkulator!D120)</f>
        <v>0</v>
      </c>
      <c r="E120">
        <f>IF(Kalkulator!E120="","",Kalkulator!E120)</f>
        <v>0</v>
      </c>
      <c r="F120">
        <f>IF(Kalkulator!F120="","",Kalkulator!F120)</f>
        <v>0</v>
      </c>
      <c r="G120">
        <f>IF(Kalkulator!G120="","",Kalkulator!G120)</f>
        <v>0</v>
      </c>
      <c r="H120">
        <f>IF(Kalkulator!H120="","",Kalkulator!H120)</f>
        <v>0</v>
      </c>
      <c r="I120">
        <f ca="1">IF(Kalkulator!I120="","",Kalkulator!I120)</f>
        <v>0</v>
      </c>
      <c r="J120" t="str">
        <f>IF(Kalkulator!J120="","",Kalkulator!J120)</f>
        <v/>
      </c>
      <c r="K120">
        <f>IF(Kalkulator!K120="","",Kalkulator!K120)</f>
        <v>0</v>
      </c>
      <c r="L120" t="str">
        <f>IF(Kalkulator!L120="","",Kalkulator!L120)</f>
        <v/>
      </c>
      <c r="M120">
        <f>IF(Kalkulator!M120="","",Kalkulator!M120)</f>
        <v>0</v>
      </c>
      <c r="N120">
        <f>IF(Kalkulator!N120="","",Kalkulator!N120)</f>
        <v>1</v>
      </c>
      <c r="O120" t="e">
        <f ca="1">IF(Kalkulator!O120="","",Kalkulator!O120)</f>
        <v>#N/A</v>
      </c>
      <c r="P120">
        <f>IF(Kalkulator!P120="","",Kalkulator!P120)</f>
        <v>0</v>
      </c>
      <c r="Q120">
        <f ca="1">IF(Kalkulator!Q120="","",Kalkulator!Q120)</f>
        <v>0</v>
      </c>
      <c r="R120" s="47" t="str">
        <f t="shared" si="13"/>
        <v/>
      </c>
      <c r="S120" s="47" t="str">
        <f t="shared" si="7"/>
        <v/>
      </c>
      <c r="T120" s="47">
        <f t="shared" si="8"/>
        <v>0</v>
      </c>
      <c r="U120" s="47">
        <f t="shared" si="9"/>
        <v>0</v>
      </c>
      <c r="V120" s="47">
        <f t="shared" si="10"/>
        <v>0</v>
      </c>
      <c r="W120" s="47">
        <f t="shared" si="11"/>
        <v>0</v>
      </c>
      <c r="X120" s="48">
        <f t="shared" ca="1" si="12"/>
        <v>0</v>
      </c>
    </row>
    <row r="121" spans="1:24">
      <c r="C121"/>
      <c r="D121">
        <f>IF(Kalkulator!D121="","",Kalkulator!D121)</f>
        <v>0</v>
      </c>
      <c r="E121">
        <f>IF(Kalkulator!E121="","",Kalkulator!E121)</f>
        <v>0</v>
      </c>
      <c r="F121">
        <f>IF(Kalkulator!F121="","",Kalkulator!F121)</f>
        <v>0</v>
      </c>
      <c r="G121">
        <f>IF(Kalkulator!G121="","",Kalkulator!G121)</f>
        <v>0</v>
      </c>
      <c r="H121">
        <f>IF(Kalkulator!H121="","",Kalkulator!H121)</f>
        <v>0</v>
      </c>
      <c r="I121">
        <f ca="1">IF(Kalkulator!I121="","",Kalkulator!I121)</f>
        <v>0</v>
      </c>
      <c r="J121" t="str">
        <f>IF(Kalkulator!J121="","",Kalkulator!J121)</f>
        <v/>
      </c>
      <c r="K121">
        <f>IF(Kalkulator!K121="","",Kalkulator!K121)</f>
        <v>0</v>
      </c>
      <c r="L121" t="str">
        <f>IF(Kalkulator!L121="","",Kalkulator!L121)</f>
        <v/>
      </c>
      <c r="M121">
        <f>IF(Kalkulator!M121="","",Kalkulator!M121)</f>
        <v>0</v>
      </c>
      <c r="N121">
        <f>IF(Kalkulator!N121="","",Kalkulator!N121)</f>
        <v>1</v>
      </c>
      <c r="O121" t="e">
        <f ca="1">IF(Kalkulator!O121="","",Kalkulator!O121)</f>
        <v>#N/A</v>
      </c>
      <c r="P121">
        <f>IF(Kalkulator!P121="","",Kalkulator!P121)</f>
        <v>0</v>
      </c>
      <c r="Q121">
        <f ca="1">IF(Kalkulator!Q121="","",Kalkulator!Q121)</f>
        <v>0</v>
      </c>
      <c r="R121" s="47" t="str">
        <f t="shared" si="13"/>
        <v/>
      </c>
      <c r="S121" s="47" t="str">
        <f t="shared" si="7"/>
        <v/>
      </c>
      <c r="T121" s="47">
        <f t="shared" si="8"/>
        <v>0</v>
      </c>
      <c r="U121" s="47">
        <f t="shared" si="9"/>
        <v>0</v>
      </c>
      <c r="V121" s="47">
        <f t="shared" si="10"/>
        <v>0</v>
      </c>
      <c r="W121" s="47">
        <f t="shared" si="11"/>
        <v>0</v>
      </c>
      <c r="X121" s="48">
        <f t="shared" ca="1" si="12"/>
        <v>0</v>
      </c>
    </row>
    <row r="122" spans="1:24">
      <c r="C122"/>
      <c r="D122">
        <f>IF(Kalkulator!D122="","",Kalkulator!D122)</f>
        <v>0</v>
      </c>
      <c r="E122">
        <f>IF(Kalkulator!E122="","",Kalkulator!E122)</f>
        <v>0</v>
      </c>
      <c r="F122">
        <f>IF(Kalkulator!F122="","",Kalkulator!F122)</f>
        <v>0</v>
      </c>
      <c r="G122">
        <f>IF(Kalkulator!G122="","",Kalkulator!G122)</f>
        <v>0</v>
      </c>
      <c r="H122">
        <f>IF(Kalkulator!H122="","",Kalkulator!H122)</f>
        <v>0</v>
      </c>
      <c r="I122">
        <f ca="1">IF(Kalkulator!I122="","",Kalkulator!I122)</f>
        <v>0</v>
      </c>
      <c r="J122" t="str">
        <f>IF(Kalkulator!J122="","",Kalkulator!J122)</f>
        <v/>
      </c>
      <c r="K122">
        <f>IF(Kalkulator!K122="","",Kalkulator!K122)</f>
        <v>0</v>
      </c>
      <c r="L122" t="str">
        <f>IF(Kalkulator!L122="","",Kalkulator!L122)</f>
        <v/>
      </c>
      <c r="M122">
        <f>IF(Kalkulator!M122="","",Kalkulator!M122)</f>
        <v>0</v>
      </c>
      <c r="N122">
        <f>IF(Kalkulator!N122="","",Kalkulator!N122)</f>
        <v>1</v>
      </c>
      <c r="O122" t="e">
        <f ca="1">IF(Kalkulator!O122="","",Kalkulator!O122)</f>
        <v>#N/A</v>
      </c>
      <c r="P122">
        <f>IF(Kalkulator!P122="","",Kalkulator!P122)</f>
        <v>0</v>
      </c>
      <c r="Q122">
        <f ca="1">IF(Kalkulator!Q122="","",Kalkulator!Q122)</f>
        <v>0</v>
      </c>
      <c r="R122" s="47" t="str">
        <f t="shared" si="13"/>
        <v/>
      </c>
      <c r="S122" s="47" t="str">
        <f t="shared" si="7"/>
        <v/>
      </c>
      <c r="T122" s="47">
        <f t="shared" si="8"/>
        <v>0</v>
      </c>
      <c r="U122" s="47">
        <f t="shared" si="9"/>
        <v>0</v>
      </c>
      <c r="V122" s="47">
        <f t="shared" si="10"/>
        <v>0</v>
      </c>
      <c r="W122" s="47">
        <f t="shared" si="11"/>
        <v>0</v>
      </c>
      <c r="X122" s="48">
        <f t="shared" ca="1" si="12"/>
        <v>0</v>
      </c>
    </row>
    <row r="123" spans="1:24">
      <c r="C123"/>
      <c r="D123">
        <f>IF(Kalkulator!D123="","",Kalkulator!D123)</f>
        <v>0</v>
      </c>
      <c r="E123">
        <f>IF(Kalkulator!E123="","",Kalkulator!E123)</f>
        <v>0</v>
      </c>
      <c r="F123">
        <f>IF(Kalkulator!F123="","",Kalkulator!F123)</f>
        <v>0</v>
      </c>
      <c r="G123">
        <f>IF(Kalkulator!G123="","",Kalkulator!G123)</f>
        <v>0</v>
      </c>
      <c r="H123">
        <f>IF(Kalkulator!H123="","",Kalkulator!H123)</f>
        <v>0</v>
      </c>
      <c r="I123">
        <f ca="1">IF(Kalkulator!I123="","",Kalkulator!I123)</f>
        <v>0</v>
      </c>
      <c r="J123" t="str">
        <f>IF(Kalkulator!J123="","",Kalkulator!J123)</f>
        <v/>
      </c>
      <c r="K123">
        <f>IF(Kalkulator!K123="","",Kalkulator!K123)</f>
        <v>0</v>
      </c>
      <c r="L123" t="str">
        <f>IF(Kalkulator!L123="","",Kalkulator!L123)</f>
        <v/>
      </c>
      <c r="M123">
        <f>IF(Kalkulator!M123="","",Kalkulator!M123)</f>
        <v>0</v>
      </c>
      <c r="N123">
        <f>IF(Kalkulator!N123="","",Kalkulator!N123)</f>
        <v>1</v>
      </c>
      <c r="O123" t="e">
        <f ca="1">IF(Kalkulator!O123="","",Kalkulator!O123)</f>
        <v>#N/A</v>
      </c>
      <c r="P123">
        <f>IF(Kalkulator!P123="","",Kalkulator!P123)</f>
        <v>0</v>
      </c>
      <c r="Q123">
        <f ca="1">IF(Kalkulator!Q123="","",Kalkulator!Q123)</f>
        <v>0</v>
      </c>
      <c r="R123" s="47" t="str">
        <f t="shared" si="13"/>
        <v/>
      </c>
      <c r="S123" s="47" t="str">
        <f t="shared" si="7"/>
        <v/>
      </c>
      <c r="T123" s="47">
        <f t="shared" si="8"/>
        <v>0</v>
      </c>
      <c r="U123" s="47">
        <f t="shared" si="9"/>
        <v>0</v>
      </c>
      <c r="V123" s="47">
        <f t="shared" si="10"/>
        <v>0</v>
      </c>
      <c r="W123" s="47">
        <f t="shared" si="11"/>
        <v>0</v>
      </c>
      <c r="X123" s="48">
        <f t="shared" ca="1" si="12"/>
        <v>0</v>
      </c>
    </row>
    <row r="124" spans="1:24">
      <c r="C124"/>
      <c r="D124">
        <f>IF(Kalkulator!D124="","",Kalkulator!D124)</f>
        <v>0</v>
      </c>
      <c r="E124">
        <f>IF(Kalkulator!E124="","",Kalkulator!E124)</f>
        <v>0</v>
      </c>
      <c r="F124">
        <f>IF(Kalkulator!F124="","",Kalkulator!F124)</f>
        <v>0</v>
      </c>
      <c r="G124">
        <f>IF(Kalkulator!G124="","",Kalkulator!G124)</f>
        <v>0</v>
      </c>
      <c r="H124">
        <f>IF(Kalkulator!H124="","",Kalkulator!H124)</f>
        <v>0</v>
      </c>
      <c r="I124">
        <f ca="1">IF(Kalkulator!I124="","",Kalkulator!I124)</f>
        <v>0</v>
      </c>
      <c r="J124" t="str">
        <f>IF(Kalkulator!J124="","",Kalkulator!J124)</f>
        <v/>
      </c>
      <c r="K124">
        <f>IF(Kalkulator!K124="","",Kalkulator!K124)</f>
        <v>0</v>
      </c>
      <c r="L124" t="str">
        <f>IF(Kalkulator!L124="","",Kalkulator!L124)</f>
        <v/>
      </c>
      <c r="M124">
        <f>IF(Kalkulator!M124="","",Kalkulator!M124)</f>
        <v>0</v>
      </c>
      <c r="N124">
        <f>IF(Kalkulator!N124="","",Kalkulator!N124)</f>
        <v>1</v>
      </c>
      <c r="O124" t="e">
        <f ca="1">IF(Kalkulator!O124="","",Kalkulator!O124)</f>
        <v>#N/A</v>
      </c>
      <c r="P124">
        <f>IF(Kalkulator!P124="","",Kalkulator!P124)</f>
        <v>0</v>
      </c>
      <c r="Q124">
        <f ca="1">IF(Kalkulator!Q124="","",Kalkulator!Q124)</f>
        <v>0</v>
      </c>
      <c r="R124" s="47" t="str">
        <f t="shared" si="13"/>
        <v/>
      </c>
      <c r="S124" s="47" t="str">
        <f t="shared" si="7"/>
        <v/>
      </c>
      <c r="T124" s="47">
        <f t="shared" si="8"/>
        <v>0</v>
      </c>
      <c r="U124" s="47">
        <f t="shared" si="9"/>
        <v>0</v>
      </c>
      <c r="V124" s="47">
        <f t="shared" si="10"/>
        <v>0</v>
      </c>
      <c r="W124" s="47">
        <f t="shared" si="11"/>
        <v>0</v>
      </c>
      <c r="X124" s="48">
        <f t="shared" ca="1" si="12"/>
        <v>0</v>
      </c>
    </row>
    <row r="125" spans="1:24">
      <c r="C125"/>
      <c r="D125">
        <f>IF(Kalkulator!D125="","",Kalkulator!D125)</f>
        <v>0</v>
      </c>
      <c r="E125">
        <f>IF(Kalkulator!E125="","",Kalkulator!E125)</f>
        <v>0</v>
      </c>
      <c r="F125">
        <f>IF(Kalkulator!F125="","",Kalkulator!F125)</f>
        <v>0</v>
      </c>
      <c r="G125">
        <f>IF(Kalkulator!G125="","",Kalkulator!G125)</f>
        <v>0</v>
      </c>
      <c r="H125">
        <f>IF(Kalkulator!H125="","",Kalkulator!H125)</f>
        <v>0</v>
      </c>
      <c r="I125">
        <f ca="1">IF(Kalkulator!I125="","",Kalkulator!I125)</f>
        <v>0</v>
      </c>
      <c r="J125" t="str">
        <f>IF(Kalkulator!J125="","",Kalkulator!J125)</f>
        <v/>
      </c>
      <c r="K125">
        <f>IF(Kalkulator!K125="","",Kalkulator!K125)</f>
        <v>0</v>
      </c>
      <c r="L125" t="str">
        <f>IF(Kalkulator!L125="","",Kalkulator!L125)</f>
        <v/>
      </c>
      <c r="M125">
        <f>IF(Kalkulator!M125="","",Kalkulator!M125)</f>
        <v>0</v>
      </c>
      <c r="N125">
        <f>IF(Kalkulator!N125="","",Kalkulator!N125)</f>
        <v>1</v>
      </c>
      <c r="O125" t="e">
        <f ca="1">IF(Kalkulator!O125="","",Kalkulator!O125)</f>
        <v>#N/A</v>
      </c>
      <c r="P125">
        <f>IF(Kalkulator!P125="","",Kalkulator!P125)</f>
        <v>0</v>
      </c>
      <c r="Q125">
        <f ca="1">IF(Kalkulator!Q125="","",Kalkulator!Q125)</f>
        <v>0</v>
      </c>
      <c r="R125" s="47" t="str">
        <f t="shared" si="13"/>
        <v/>
      </c>
      <c r="S125" s="47" t="str">
        <f t="shared" si="7"/>
        <v/>
      </c>
      <c r="T125" s="47">
        <f t="shared" si="8"/>
        <v>0</v>
      </c>
      <c r="U125" s="47">
        <f t="shared" si="9"/>
        <v>0</v>
      </c>
      <c r="V125" s="47">
        <f t="shared" si="10"/>
        <v>0</v>
      </c>
      <c r="W125" s="47">
        <f t="shared" si="11"/>
        <v>0</v>
      </c>
      <c r="X125" s="48">
        <f t="shared" ca="1" si="12"/>
        <v>0</v>
      </c>
    </row>
    <row r="126" spans="1:24">
      <c r="C126"/>
      <c r="D126">
        <f>IF(Kalkulator!D126="","",Kalkulator!D126)</f>
        <v>0</v>
      </c>
      <c r="E126">
        <f>IF(Kalkulator!E126="","",Kalkulator!E126)</f>
        <v>0</v>
      </c>
      <c r="F126">
        <f>IF(Kalkulator!F126="","",Kalkulator!F126)</f>
        <v>0</v>
      </c>
      <c r="G126">
        <f>IF(Kalkulator!G126="","",Kalkulator!G126)</f>
        <v>0</v>
      </c>
      <c r="H126">
        <f>IF(Kalkulator!H126="","",Kalkulator!H126)</f>
        <v>0</v>
      </c>
      <c r="I126">
        <f ca="1">IF(Kalkulator!I126="","",Kalkulator!I126)</f>
        <v>0</v>
      </c>
      <c r="J126" t="str">
        <f>IF(Kalkulator!J126="","",Kalkulator!J126)</f>
        <v/>
      </c>
      <c r="K126">
        <f>IF(Kalkulator!K126="","",Kalkulator!K126)</f>
        <v>0</v>
      </c>
      <c r="L126" t="str">
        <f>IF(Kalkulator!L126="","",Kalkulator!L126)</f>
        <v/>
      </c>
      <c r="M126">
        <f>IF(Kalkulator!M126="","",Kalkulator!M126)</f>
        <v>0</v>
      </c>
      <c r="N126">
        <f>IF(Kalkulator!N126="","",Kalkulator!N126)</f>
        <v>1</v>
      </c>
      <c r="O126" t="e">
        <f ca="1">IF(Kalkulator!O126="","",Kalkulator!O126)</f>
        <v>#N/A</v>
      </c>
      <c r="P126">
        <f>IF(Kalkulator!P126="","",Kalkulator!P126)</f>
        <v>0</v>
      </c>
      <c r="Q126">
        <f ca="1">IF(Kalkulator!Q126="","",Kalkulator!Q126)</f>
        <v>0</v>
      </c>
      <c r="R126" s="47" t="str">
        <f t="shared" si="13"/>
        <v/>
      </c>
      <c r="S126" s="47" t="str">
        <f t="shared" si="7"/>
        <v/>
      </c>
      <c r="T126" s="47">
        <f t="shared" si="8"/>
        <v>0</v>
      </c>
      <c r="U126" s="47">
        <f t="shared" si="9"/>
        <v>0</v>
      </c>
      <c r="V126" s="47">
        <f t="shared" si="10"/>
        <v>0</v>
      </c>
      <c r="W126" s="47">
        <f t="shared" si="11"/>
        <v>0</v>
      </c>
      <c r="X126" s="48">
        <f t="shared" ca="1" si="12"/>
        <v>0</v>
      </c>
    </row>
    <row r="127" spans="1:24">
      <c r="C127"/>
      <c r="D127">
        <f>IF(Kalkulator!D127="","",Kalkulator!D127)</f>
        <v>0</v>
      </c>
      <c r="E127">
        <f>IF(Kalkulator!E127="","",Kalkulator!E127)</f>
        <v>0</v>
      </c>
      <c r="F127">
        <f>IF(Kalkulator!F127="","",Kalkulator!F127)</f>
        <v>0</v>
      </c>
      <c r="G127">
        <f>IF(Kalkulator!G127="","",Kalkulator!G127)</f>
        <v>0</v>
      </c>
      <c r="H127">
        <f>IF(Kalkulator!H127="","",Kalkulator!H127)</f>
        <v>0</v>
      </c>
      <c r="I127">
        <f ca="1">IF(Kalkulator!I127="","",Kalkulator!I127)</f>
        <v>0</v>
      </c>
      <c r="J127" t="str">
        <f>IF(Kalkulator!J127="","",Kalkulator!J127)</f>
        <v/>
      </c>
      <c r="K127">
        <f>IF(Kalkulator!K127="","",Kalkulator!K127)</f>
        <v>0</v>
      </c>
      <c r="L127" t="str">
        <f>IF(Kalkulator!L127="","",Kalkulator!L127)</f>
        <v/>
      </c>
      <c r="M127">
        <f>IF(Kalkulator!M127="","",Kalkulator!M127)</f>
        <v>0</v>
      </c>
      <c r="N127">
        <f>IF(Kalkulator!N127="","",Kalkulator!N127)</f>
        <v>1</v>
      </c>
      <c r="O127" t="e">
        <f ca="1">IF(Kalkulator!O127="","",Kalkulator!O127)</f>
        <v>#N/A</v>
      </c>
      <c r="P127">
        <f>IF(Kalkulator!P127="","",Kalkulator!P127)</f>
        <v>0</v>
      </c>
      <c r="Q127">
        <f ca="1">IF(Kalkulator!Q127="","",Kalkulator!Q127)</f>
        <v>0</v>
      </c>
      <c r="R127" s="47" t="str">
        <f t="shared" si="13"/>
        <v/>
      </c>
      <c r="S127" s="47" t="str">
        <f t="shared" si="7"/>
        <v/>
      </c>
      <c r="T127" s="47">
        <f t="shared" si="8"/>
        <v>0</v>
      </c>
      <c r="U127" s="47">
        <f t="shared" si="9"/>
        <v>0</v>
      </c>
      <c r="V127" s="47">
        <f t="shared" si="10"/>
        <v>0</v>
      </c>
      <c r="W127" s="47">
        <f t="shared" si="11"/>
        <v>0</v>
      </c>
      <c r="X127" s="48">
        <f t="shared" ca="1" si="12"/>
        <v>0</v>
      </c>
    </row>
    <row r="128" spans="1:24">
      <c r="C128"/>
      <c r="D128">
        <f>IF(Kalkulator!D128="","",Kalkulator!D128)</f>
        <v>0</v>
      </c>
      <c r="E128">
        <f>IF(Kalkulator!E128="","",Kalkulator!E128)</f>
        <v>0</v>
      </c>
      <c r="F128">
        <f>IF(Kalkulator!F128="","",Kalkulator!F128)</f>
        <v>0</v>
      </c>
      <c r="G128">
        <f>IF(Kalkulator!G128="","",Kalkulator!G128)</f>
        <v>0</v>
      </c>
      <c r="H128">
        <f>IF(Kalkulator!H128="","",Kalkulator!H128)</f>
        <v>0</v>
      </c>
      <c r="I128">
        <f ca="1">IF(Kalkulator!I128="","",Kalkulator!I128)</f>
        <v>0</v>
      </c>
      <c r="J128" t="str">
        <f>IF(Kalkulator!J128="","",Kalkulator!J128)</f>
        <v/>
      </c>
      <c r="K128">
        <f>IF(Kalkulator!K128="","",Kalkulator!K128)</f>
        <v>0</v>
      </c>
      <c r="L128" t="str">
        <f>IF(Kalkulator!L128="","",Kalkulator!L128)</f>
        <v/>
      </c>
      <c r="M128">
        <f>IF(Kalkulator!M128="","",Kalkulator!M128)</f>
        <v>0</v>
      </c>
      <c r="N128">
        <f>IF(Kalkulator!N128="","",Kalkulator!N128)</f>
        <v>1</v>
      </c>
      <c r="O128" t="e">
        <f ca="1">IF(Kalkulator!O128="","",Kalkulator!O128)</f>
        <v>#N/A</v>
      </c>
      <c r="P128">
        <f>IF(Kalkulator!P128="","",Kalkulator!P128)</f>
        <v>0</v>
      </c>
      <c r="Q128">
        <f ca="1">IF(Kalkulator!Q128="","",Kalkulator!Q128)</f>
        <v>0</v>
      </c>
      <c r="R128" s="47" t="str">
        <f t="shared" si="13"/>
        <v/>
      </c>
      <c r="S128" s="47" t="str">
        <f t="shared" si="7"/>
        <v/>
      </c>
      <c r="T128" s="47">
        <f t="shared" si="8"/>
        <v>0</v>
      </c>
      <c r="U128" s="47">
        <f t="shared" si="9"/>
        <v>0</v>
      </c>
      <c r="V128" s="47">
        <f t="shared" si="10"/>
        <v>0</v>
      </c>
      <c r="W128" s="47">
        <f t="shared" si="11"/>
        <v>0</v>
      </c>
      <c r="X128" s="48">
        <f t="shared" ca="1" si="12"/>
        <v>0</v>
      </c>
    </row>
    <row r="129" spans="3:24">
      <c r="C129"/>
      <c r="D129">
        <f>IF(Kalkulator!D129="","",Kalkulator!D129)</f>
        <v>0</v>
      </c>
      <c r="E129">
        <f>IF(Kalkulator!E129="","",Kalkulator!E129)</f>
        <v>0</v>
      </c>
      <c r="F129">
        <f>IF(Kalkulator!F129="","",Kalkulator!F129)</f>
        <v>0</v>
      </c>
      <c r="G129">
        <f>IF(Kalkulator!G129="","",Kalkulator!G129)</f>
        <v>0</v>
      </c>
      <c r="H129">
        <f>IF(Kalkulator!H129="","",Kalkulator!H129)</f>
        <v>0</v>
      </c>
      <c r="I129">
        <f ca="1">IF(Kalkulator!I129="","",Kalkulator!I129)</f>
        <v>0</v>
      </c>
      <c r="J129" t="str">
        <f>IF(Kalkulator!J129="","",Kalkulator!J129)</f>
        <v/>
      </c>
      <c r="K129">
        <f>IF(Kalkulator!K129="","",Kalkulator!K129)</f>
        <v>0</v>
      </c>
      <c r="L129" t="str">
        <f>IF(Kalkulator!L129="","",Kalkulator!L129)</f>
        <v/>
      </c>
      <c r="M129">
        <f>IF(Kalkulator!M129="","",Kalkulator!M129)</f>
        <v>0</v>
      </c>
      <c r="N129">
        <f>IF(Kalkulator!N129="","",Kalkulator!N129)</f>
        <v>1</v>
      </c>
      <c r="O129" t="e">
        <f ca="1">IF(Kalkulator!O129="","",Kalkulator!O129)</f>
        <v>#N/A</v>
      </c>
      <c r="P129">
        <f>IF(Kalkulator!P129="","",Kalkulator!P129)</f>
        <v>0</v>
      </c>
      <c r="Q129">
        <f ca="1">IF(Kalkulator!Q129="","",Kalkulator!Q129)</f>
        <v>0</v>
      </c>
      <c r="R129" s="47" t="str">
        <f t="shared" si="13"/>
        <v/>
      </c>
      <c r="S129" s="47" t="str">
        <f t="shared" si="7"/>
        <v/>
      </c>
      <c r="T129" s="47">
        <f t="shared" si="8"/>
        <v>0</v>
      </c>
      <c r="U129" s="47">
        <f t="shared" si="9"/>
        <v>0</v>
      </c>
      <c r="V129" s="47">
        <f t="shared" si="10"/>
        <v>0</v>
      </c>
      <c r="W129" s="47">
        <f t="shared" si="11"/>
        <v>0</v>
      </c>
      <c r="X129" s="48">
        <f t="shared" ca="1" si="12"/>
        <v>0</v>
      </c>
    </row>
    <row r="130" spans="3:24">
      <c r="C130"/>
      <c r="D130">
        <f>IF(Kalkulator!D130="","",Kalkulator!D130)</f>
        <v>0</v>
      </c>
      <c r="E130">
        <f>IF(Kalkulator!E130="","",Kalkulator!E130)</f>
        <v>0</v>
      </c>
      <c r="F130">
        <f>IF(Kalkulator!F130="","",Kalkulator!F130)</f>
        <v>0</v>
      </c>
      <c r="G130">
        <f>IF(Kalkulator!G130="","",Kalkulator!G130)</f>
        <v>0</v>
      </c>
      <c r="H130">
        <f>IF(Kalkulator!H130="","",Kalkulator!H130)</f>
        <v>0</v>
      </c>
      <c r="I130">
        <f ca="1">IF(Kalkulator!I130="","",Kalkulator!I130)</f>
        <v>0</v>
      </c>
      <c r="J130" t="str">
        <f>IF(Kalkulator!J130="","",Kalkulator!J130)</f>
        <v/>
      </c>
      <c r="K130">
        <f>IF(Kalkulator!K130="","",Kalkulator!K130)</f>
        <v>0</v>
      </c>
      <c r="L130" t="str">
        <f>IF(Kalkulator!L130="","",Kalkulator!L130)</f>
        <v/>
      </c>
      <c r="M130">
        <f>IF(Kalkulator!M130="","",Kalkulator!M130)</f>
        <v>0</v>
      </c>
      <c r="N130">
        <f>IF(Kalkulator!N130="","",Kalkulator!N130)</f>
        <v>1</v>
      </c>
      <c r="O130" t="e">
        <f ca="1">IF(Kalkulator!O130="","",Kalkulator!O130)</f>
        <v>#N/A</v>
      </c>
      <c r="P130">
        <f>IF(Kalkulator!P130="","",Kalkulator!P130)</f>
        <v>0</v>
      </c>
      <c r="Q130">
        <f ca="1">IF(Kalkulator!Q130="","",Kalkulator!Q130)</f>
        <v>0</v>
      </c>
      <c r="R130" s="47" t="str">
        <f t="shared" si="13"/>
        <v/>
      </c>
      <c r="S130" s="47" t="str">
        <f t="shared" si="7"/>
        <v/>
      </c>
      <c r="T130" s="47">
        <f t="shared" si="8"/>
        <v>0</v>
      </c>
      <c r="U130" s="47">
        <f t="shared" si="9"/>
        <v>0</v>
      </c>
      <c r="V130" s="47">
        <f t="shared" si="10"/>
        <v>0</v>
      </c>
      <c r="W130" s="47">
        <f t="shared" si="11"/>
        <v>0</v>
      </c>
      <c r="X130" s="48">
        <f t="shared" ca="1" si="12"/>
        <v>0</v>
      </c>
    </row>
    <row r="131" spans="3:24">
      <c r="C131"/>
      <c r="D131">
        <f>IF(Kalkulator!D131="","",Kalkulator!D131)</f>
        <v>0</v>
      </c>
      <c r="E131">
        <f>IF(Kalkulator!E131="","",Kalkulator!E131)</f>
        <v>0</v>
      </c>
      <c r="F131">
        <f>IF(Kalkulator!F131="","",Kalkulator!F131)</f>
        <v>0</v>
      </c>
      <c r="G131">
        <f>IF(Kalkulator!G131="","",Kalkulator!G131)</f>
        <v>0</v>
      </c>
      <c r="H131">
        <f>IF(Kalkulator!H131="","",Kalkulator!H131)</f>
        <v>0</v>
      </c>
      <c r="I131">
        <f ca="1">IF(Kalkulator!I131="","",Kalkulator!I131)</f>
        <v>0</v>
      </c>
      <c r="J131" t="str">
        <f>IF(Kalkulator!J131="","",Kalkulator!J131)</f>
        <v/>
      </c>
      <c r="K131">
        <f>IF(Kalkulator!K131="","",Kalkulator!K131)</f>
        <v>0</v>
      </c>
      <c r="L131" t="str">
        <f>IF(Kalkulator!L131="","",Kalkulator!L131)</f>
        <v/>
      </c>
      <c r="M131">
        <f>IF(Kalkulator!M131="","",Kalkulator!M131)</f>
        <v>0</v>
      </c>
      <c r="N131">
        <f>IF(Kalkulator!N131="","",Kalkulator!N131)</f>
        <v>1</v>
      </c>
      <c r="O131" t="e">
        <f ca="1">IF(Kalkulator!O131="","",Kalkulator!O131)</f>
        <v>#N/A</v>
      </c>
      <c r="P131">
        <f>IF(Kalkulator!P131="","",Kalkulator!P131)</f>
        <v>0</v>
      </c>
      <c r="Q131">
        <f ca="1">IF(Kalkulator!Q131="","",Kalkulator!Q131)</f>
        <v>0</v>
      </c>
      <c r="R131" s="47" t="str">
        <f t="shared" si="13"/>
        <v/>
      </c>
      <c r="S131" s="47" t="str">
        <f t="shared" si="7"/>
        <v/>
      </c>
      <c r="T131" s="47">
        <f t="shared" si="8"/>
        <v>0</v>
      </c>
      <c r="U131" s="47">
        <f t="shared" si="9"/>
        <v>0</v>
      </c>
      <c r="V131" s="47">
        <f t="shared" si="10"/>
        <v>0</v>
      </c>
      <c r="W131" s="47">
        <f t="shared" si="11"/>
        <v>0</v>
      </c>
      <c r="X131" s="48">
        <f t="shared" ca="1" si="12"/>
        <v>0</v>
      </c>
    </row>
    <row r="132" spans="3:24">
      <c r="C132"/>
      <c r="D132">
        <f>IF(Kalkulator!D132="","",Kalkulator!D132)</f>
        <v>0</v>
      </c>
      <c r="E132">
        <f>IF(Kalkulator!E132="","",Kalkulator!E132)</f>
        <v>0</v>
      </c>
      <c r="F132">
        <f>IF(Kalkulator!F132="","",Kalkulator!F132)</f>
        <v>0</v>
      </c>
      <c r="G132">
        <f>IF(Kalkulator!G132="","",Kalkulator!G132)</f>
        <v>0</v>
      </c>
      <c r="H132">
        <f>IF(Kalkulator!H132="","",Kalkulator!H132)</f>
        <v>0</v>
      </c>
      <c r="I132">
        <f ca="1">IF(Kalkulator!I132="","",Kalkulator!I132)</f>
        <v>0</v>
      </c>
      <c r="J132" t="str">
        <f>IF(Kalkulator!J132="","",Kalkulator!J132)</f>
        <v/>
      </c>
      <c r="K132">
        <f>IF(Kalkulator!K132="","",Kalkulator!K132)</f>
        <v>0</v>
      </c>
      <c r="L132" t="str">
        <f>IF(Kalkulator!L132="","",Kalkulator!L132)</f>
        <v/>
      </c>
      <c r="M132">
        <f>IF(Kalkulator!M132="","",Kalkulator!M132)</f>
        <v>0</v>
      </c>
      <c r="N132">
        <f>IF(Kalkulator!N132="","",Kalkulator!N132)</f>
        <v>1</v>
      </c>
      <c r="O132" t="e">
        <f ca="1">IF(Kalkulator!O132="","",Kalkulator!O132)</f>
        <v>#N/A</v>
      </c>
      <c r="P132">
        <f>IF(Kalkulator!P132="","",Kalkulator!P132)</f>
        <v>0</v>
      </c>
      <c r="Q132">
        <f ca="1">IF(Kalkulator!Q132="","",Kalkulator!Q132)</f>
        <v>0</v>
      </c>
      <c r="R132" s="47" t="str">
        <f t="shared" si="13"/>
        <v/>
      </c>
      <c r="S132" s="47" t="str">
        <f t="shared" si="7"/>
        <v/>
      </c>
      <c r="T132" s="47">
        <f t="shared" si="8"/>
        <v>0</v>
      </c>
      <c r="U132" s="47">
        <f t="shared" si="9"/>
        <v>0</v>
      </c>
      <c r="V132" s="47">
        <f t="shared" si="10"/>
        <v>0</v>
      </c>
      <c r="W132" s="47">
        <f t="shared" si="11"/>
        <v>0</v>
      </c>
      <c r="X132" s="48">
        <f t="shared" ca="1" si="12"/>
        <v>0</v>
      </c>
    </row>
    <row r="133" spans="3:24">
      <c r="C133"/>
      <c r="D133">
        <f>IF(Kalkulator!D133="","",Kalkulator!D133)</f>
        <v>0</v>
      </c>
      <c r="E133">
        <f>IF(Kalkulator!E133="","",Kalkulator!E133)</f>
        <v>0</v>
      </c>
      <c r="F133">
        <f>IF(Kalkulator!F133="","",Kalkulator!F133)</f>
        <v>0</v>
      </c>
      <c r="G133">
        <f>IF(Kalkulator!G133="","",Kalkulator!G133)</f>
        <v>0</v>
      </c>
      <c r="H133">
        <f>IF(Kalkulator!H133="","",Kalkulator!H133)</f>
        <v>0</v>
      </c>
      <c r="I133">
        <f ca="1">IF(Kalkulator!I133="","",Kalkulator!I133)</f>
        <v>0</v>
      </c>
      <c r="J133" t="str">
        <f>IF(Kalkulator!J133="","",Kalkulator!J133)</f>
        <v/>
      </c>
      <c r="K133">
        <f>IF(Kalkulator!K133="","",Kalkulator!K133)</f>
        <v>0</v>
      </c>
      <c r="L133" t="str">
        <f>IF(Kalkulator!L133="","",Kalkulator!L133)</f>
        <v/>
      </c>
      <c r="M133">
        <f>IF(Kalkulator!M133="","",Kalkulator!M133)</f>
        <v>0</v>
      </c>
      <c r="N133">
        <f>IF(Kalkulator!N133="","",Kalkulator!N133)</f>
        <v>1</v>
      </c>
      <c r="O133" t="e">
        <f ca="1">IF(Kalkulator!O133="","",Kalkulator!O133)</f>
        <v>#N/A</v>
      </c>
      <c r="P133">
        <f>IF(Kalkulator!P133="","",Kalkulator!P133)</f>
        <v>0</v>
      </c>
      <c r="Q133">
        <f ca="1">IF(Kalkulator!Q133="","",Kalkulator!Q133)</f>
        <v>0</v>
      </c>
      <c r="R133" s="47" t="str">
        <f t="shared" si="13"/>
        <v/>
      </c>
      <c r="S133" s="47" t="str">
        <f t="shared" si="7"/>
        <v/>
      </c>
      <c r="T133" s="47">
        <f t="shared" si="8"/>
        <v>0</v>
      </c>
      <c r="U133" s="47">
        <f t="shared" si="9"/>
        <v>0</v>
      </c>
      <c r="V133" s="47">
        <f t="shared" si="10"/>
        <v>0</v>
      </c>
      <c r="W133" s="47">
        <f t="shared" si="11"/>
        <v>0</v>
      </c>
      <c r="X133" s="48">
        <f t="shared" ca="1" si="12"/>
        <v>0</v>
      </c>
    </row>
    <row r="134" spans="3:24">
      <c r="C134"/>
      <c r="D134">
        <f>IF(Kalkulator!D134="","",Kalkulator!D134)</f>
        <v>0</v>
      </c>
      <c r="E134">
        <f>IF(Kalkulator!E134="","",Kalkulator!E134)</f>
        <v>0</v>
      </c>
      <c r="F134">
        <f>IF(Kalkulator!F134="","",Kalkulator!F134)</f>
        <v>0</v>
      </c>
      <c r="G134">
        <f>IF(Kalkulator!G134="","",Kalkulator!G134)</f>
        <v>0</v>
      </c>
      <c r="H134">
        <f>IF(Kalkulator!H134="","",Kalkulator!H134)</f>
        <v>0</v>
      </c>
      <c r="I134">
        <f ca="1">IF(Kalkulator!I134="","",Kalkulator!I134)</f>
        <v>0</v>
      </c>
      <c r="J134" t="str">
        <f>IF(Kalkulator!J134="","",Kalkulator!J134)</f>
        <v/>
      </c>
      <c r="K134">
        <f>IF(Kalkulator!K134="","",Kalkulator!K134)</f>
        <v>0</v>
      </c>
      <c r="L134" t="str">
        <f>IF(Kalkulator!L134="","",Kalkulator!L134)</f>
        <v/>
      </c>
      <c r="M134">
        <f>IF(Kalkulator!M134="","",Kalkulator!M134)</f>
        <v>0</v>
      </c>
      <c r="N134">
        <f>IF(Kalkulator!N134="","",Kalkulator!N134)</f>
        <v>1</v>
      </c>
      <c r="O134" t="e">
        <f ca="1">IF(Kalkulator!O134="","",Kalkulator!O134)</f>
        <v>#N/A</v>
      </c>
      <c r="P134">
        <f>IF(Kalkulator!P134="","",Kalkulator!P134)</f>
        <v>0</v>
      </c>
      <c r="Q134">
        <f ca="1">IF(Kalkulator!Q134="","",Kalkulator!Q134)</f>
        <v>0</v>
      </c>
      <c r="R134" s="47" t="str">
        <f t="shared" si="13"/>
        <v/>
      </c>
      <c r="S134" s="47" t="str">
        <f t="shared" si="7"/>
        <v/>
      </c>
      <c r="T134" s="47">
        <f t="shared" si="8"/>
        <v>0</v>
      </c>
      <c r="U134" s="47">
        <f t="shared" si="9"/>
        <v>0</v>
      </c>
      <c r="V134" s="47">
        <f t="shared" si="10"/>
        <v>0</v>
      </c>
      <c r="W134" s="47">
        <f t="shared" si="11"/>
        <v>0</v>
      </c>
      <c r="X134" s="48">
        <f t="shared" ca="1" si="12"/>
        <v>0</v>
      </c>
    </row>
    <row r="135" spans="3:24">
      <c r="C135"/>
      <c r="D135">
        <f>IF(Kalkulator!D135="","",Kalkulator!D135)</f>
        <v>0</v>
      </c>
      <c r="E135">
        <f>IF(Kalkulator!E135="","",Kalkulator!E135)</f>
        <v>0</v>
      </c>
      <c r="F135">
        <f>IF(Kalkulator!F135="","",Kalkulator!F135)</f>
        <v>0</v>
      </c>
      <c r="G135">
        <f>IF(Kalkulator!G135="","",Kalkulator!G135)</f>
        <v>0</v>
      </c>
      <c r="H135">
        <f>IF(Kalkulator!H135="","",Kalkulator!H135)</f>
        <v>0</v>
      </c>
      <c r="I135">
        <f ca="1">IF(Kalkulator!I135="","",Kalkulator!I135)</f>
        <v>0</v>
      </c>
      <c r="J135" t="str">
        <f>IF(Kalkulator!J135="","",Kalkulator!J135)</f>
        <v/>
      </c>
      <c r="K135">
        <f>IF(Kalkulator!K135="","",Kalkulator!K135)</f>
        <v>0</v>
      </c>
      <c r="L135" t="str">
        <f>IF(Kalkulator!L135="","",Kalkulator!L135)</f>
        <v/>
      </c>
      <c r="M135">
        <f>IF(Kalkulator!M135="","",Kalkulator!M135)</f>
        <v>0</v>
      </c>
      <c r="N135">
        <f>IF(Kalkulator!N135="","",Kalkulator!N135)</f>
        <v>1</v>
      </c>
      <c r="O135" t="e">
        <f ca="1">IF(Kalkulator!O135="","",Kalkulator!O135)</f>
        <v>#N/A</v>
      </c>
      <c r="P135">
        <f>IF(Kalkulator!P135="","",Kalkulator!P135)</f>
        <v>0</v>
      </c>
      <c r="Q135">
        <f ca="1">IF(Kalkulator!Q135="","",Kalkulator!Q135)</f>
        <v>0</v>
      </c>
      <c r="R135" s="47" t="str">
        <f t="shared" si="13"/>
        <v/>
      </c>
      <c r="S135" s="47" t="str">
        <f t="shared" si="7"/>
        <v/>
      </c>
      <c r="T135" s="47">
        <f t="shared" si="8"/>
        <v>0</v>
      </c>
      <c r="U135" s="47">
        <f t="shared" si="9"/>
        <v>0</v>
      </c>
      <c r="V135" s="47">
        <f t="shared" si="10"/>
        <v>0</v>
      </c>
      <c r="W135" s="47">
        <f t="shared" si="11"/>
        <v>0</v>
      </c>
      <c r="X135" s="48">
        <f t="shared" ca="1" si="12"/>
        <v>0</v>
      </c>
    </row>
    <row r="136" spans="3:24">
      <c r="C136"/>
      <c r="D136">
        <f>IF(Kalkulator!D136="","",Kalkulator!D136)</f>
        <v>0</v>
      </c>
      <c r="E136">
        <f>IF(Kalkulator!E136="","",Kalkulator!E136)</f>
        <v>0</v>
      </c>
      <c r="F136">
        <f>IF(Kalkulator!F136="","",Kalkulator!F136)</f>
        <v>0</v>
      </c>
      <c r="G136">
        <f>IF(Kalkulator!G136="","",Kalkulator!G136)</f>
        <v>0</v>
      </c>
      <c r="H136">
        <f>IF(Kalkulator!H136="","",Kalkulator!H136)</f>
        <v>0</v>
      </c>
      <c r="I136">
        <f ca="1">IF(Kalkulator!I136="","",Kalkulator!I136)</f>
        <v>0</v>
      </c>
      <c r="J136" t="str">
        <f>IF(Kalkulator!J136="","",Kalkulator!J136)</f>
        <v/>
      </c>
      <c r="K136">
        <f>IF(Kalkulator!K136="","",Kalkulator!K136)</f>
        <v>0</v>
      </c>
      <c r="L136" t="str">
        <f>IF(Kalkulator!L136="","",Kalkulator!L136)</f>
        <v/>
      </c>
      <c r="M136">
        <f>IF(Kalkulator!M136="","",Kalkulator!M136)</f>
        <v>0</v>
      </c>
      <c r="N136">
        <f>IF(Kalkulator!N136="","",Kalkulator!N136)</f>
        <v>1</v>
      </c>
      <c r="O136" t="e">
        <f ca="1">IF(Kalkulator!O136="","",Kalkulator!O136)</f>
        <v>#N/A</v>
      </c>
      <c r="P136">
        <f>IF(Kalkulator!P136="","",Kalkulator!P136)</f>
        <v>0</v>
      </c>
      <c r="Q136">
        <f ca="1">IF(Kalkulator!Q136="","",Kalkulator!Q136)</f>
        <v>0</v>
      </c>
      <c r="R136" s="47" t="str">
        <f t="shared" si="13"/>
        <v/>
      </c>
      <c r="S136" s="47" t="str">
        <f t="shared" si="7"/>
        <v/>
      </c>
      <c r="T136" s="47">
        <f t="shared" si="8"/>
        <v>0</v>
      </c>
      <c r="U136" s="47">
        <f t="shared" si="9"/>
        <v>0</v>
      </c>
      <c r="V136" s="47">
        <f t="shared" si="10"/>
        <v>0</v>
      </c>
      <c r="W136" s="47">
        <f t="shared" si="11"/>
        <v>0</v>
      </c>
      <c r="X136" s="48">
        <f t="shared" ca="1" si="12"/>
        <v>0</v>
      </c>
    </row>
    <row r="137" spans="3:24">
      <c r="C137"/>
      <c r="D137">
        <f>IF(Kalkulator!D137="","",Kalkulator!D137)</f>
        <v>0</v>
      </c>
      <c r="E137">
        <f>IF(Kalkulator!E137="","",Kalkulator!E137)</f>
        <v>0</v>
      </c>
      <c r="F137">
        <f>IF(Kalkulator!F137="","",Kalkulator!F137)</f>
        <v>0</v>
      </c>
      <c r="G137">
        <f>IF(Kalkulator!G137="","",Kalkulator!G137)</f>
        <v>0</v>
      </c>
      <c r="H137">
        <f>IF(Kalkulator!H137="","",Kalkulator!H137)</f>
        <v>0</v>
      </c>
      <c r="I137">
        <f ca="1">IF(Kalkulator!I137="","",Kalkulator!I137)</f>
        <v>0</v>
      </c>
      <c r="J137" t="str">
        <f>IF(Kalkulator!J137="","",Kalkulator!J137)</f>
        <v/>
      </c>
      <c r="K137">
        <f>IF(Kalkulator!K137="","",Kalkulator!K137)</f>
        <v>0</v>
      </c>
      <c r="L137" t="str">
        <f>IF(Kalkulator!L137="","",Kalkulator!L137)</f>
        <v/>
      </c>
      <c r="M137">
        <f>IF(Kalkulator!M137="","",Kalkulator!M137)</f>
        <v>0</v>
      </c>
      <c r="N137">
        <f>IF(Kalkulator!N137="","",Kalkulator!N137)</f>
        <v>1</v>
      </c>
      <c r="O137" t="e">
        <f ca="1">IF(Kalkulator!O137="","",Kalkulator!O137)</f>
        <v>#N/A</v>
      </c>
      <c r="P137">
        <f>IF(Kalkulator!P137="","",Kalkulator!P137)</f>
        <v>0</v>
      </c>
      <c r="Q137">
        <f ca="1">IF(Kalkulator!Q137="","",Kalkulator!Q137)</f>
        <v>0</v>
      </c>
      <c r="R137" s="47" t="str">
        <f t="shared" si="13"/>
        <v/>
      </c>
      <c r="S137" s="47" t="str">
        <f t="shared" ref="S137:S200" si="14">L137&amp;R137</f>
        <v/>
      </c>
      <c r="T137" s="47">
        <f t="shared" ref="T137:T200" si="15">D137-F137</f>
        <v>0</v>
      </c>
      <c r="U137" s="47">
        <f t="shared" ref="U137:U200" si="16">IF(L137="BASE",T137,VLOOKUP(R137,R:T,3,0)+T137)</f>
        <v>0</v>
      </c>
      <c r="V137" s="47">
        <f t="shared" ref="V137:V200" si="17">_xlfn.IFNA(IF(OR(L137="PEAK5",L137="OFFPEAK"),U137,IF(AND(VLOOKUP("PEAK5"&amp;R137,S:U,3,0)&gt;0,VLOOKUP("OFFPEAK"&amp;R137,S:U,3,0)&gt;0),MIN(VLOOKUP("PEAK5"&amp;R137,S:U,3,0),VLOOKUP("OFFPEAK"&amp;R137,S:U,3,0)),IF(AND(VLOOKUP("PEAK5"&amp;R137,S:U,3,0)&lt;0,VLOOKUP("OFFPEAK"&amp;R137,S:U,3,0)&lt;0),MAX(VLOOKUP("PEAK5"&amp;R137,S:U,3,0),VLOOKUP("OFFPEAK"&amp;R137,S:U,3,0)),0))),0)</f>
        <v>0</v>
      </c>
      <c r="W137" s="47">
        <f t="shared" ref="W137:W200" si="18">_xlfn.IFNA(V137-VLOOKUP("BASE"&amp;R137,S:V,4,0),0)</f>
        <v>0</v>
      </c>
      <c r="X137" s="48">
        <f t="shared" ref="X137:X200" ca="1" si="19">IF(L137="BASE",(ABS(T137)-ABS(V137))*I137*C137*H137*$J$2,(ABS(T137)-ABS(W137))*I137*C137*H137*$J$2)</f>
        <v>0</v>
      </c>
    </row>
    <row r="138" spans="3:24">
      <c r="C138"/>
      <c r="D138">
        <f>IF(Kalkulator!D138="","",Kalkulator!D138)</f>
        <v>0</v>
      </c>
      <c r="E138">
        <f>IF(Kalkulator!E138="","",Kalkulator!E138)</f>
        <v>0</v>
      </c>
      <c r="F138">
        <f>IF(Kalkulator!F138="","",Kalkulator!F138)</f>
        <v>0</v>
      </c>
      <c r="G138">
        <f>IF(Kalkulator!G138="","",Kalkulator!G138)</f>
        <v>0</v>
      </c>
      <c r="H138">
        <f>IF(Kalkulator!H138="","",Kalkulator!H138)</f>
        <v>0</v>
      </c>
      <c r="I138">
        <f ca="1">IF(Kalkulator!I138="","",Kalkulator!I138)</f>
        <v>0</v>
      </c>
      <c r="J138" t="str">
        <f>IF(Kalkulator!J138="","",Kalkulator!J138)</f>
        <v/>
      </c>
      <c r="K138">
        <f>IF(Kalkulator!K138="","",Kalkulator!K138)</f>
        <v>0</v>
      </c>
      <c r="L138" t="str">
        <f>IF(Kalkulator!L138="","",Kalkulator!L138)</f>
        <v/>
      </c>
      <c r="M138">
        <f>IF(Kalkulator!M138="","",Kalkulator!M138)</f>
        <v>0</v>
      </c>
      <c r="N138">
        <f>IF(Kalkulator!N138="","",Kalkulator!N138)</f>
        <v>1</v>
      </c>
      <c r="O138" t="e">
        <f ca="1">IF(Kalkulator!O138="","",Kalkulator!O138)</f>
        <v>#N/A</v>
      </c>
      <c r="P138">
        <f>IF(Kalkulator!P138="","",Kalkulator!P138)</f>
        <v>0</v>
      </c>
      <c r="Q138">
        <f ca="1">IF(Kalkulator!Q138="","",Kalkulator!Q138)</f>
        <v>0</v>
      </c>
      <c r="R138" s="47" t="str">
        <f t="shared" ref="R138:R201" si="20">IF(L138="","",IF(L137=L138,R137+1,VLOOKUP(A138,A:R,18,0)))</f>
        <v/>
      </c>
      <c r="S138" s="47" t="str">
        <f t="shared" si="14"/>
        <v/>
      </c>
      <c r="T138" s="47">
        <f t="shared" si="15"/>
        <v>0</v>
      </c>
      <c r="U138" s="47">
        <f t="shared" si="16"/>
        <v>0</v>
      </c>
      <c r="V138" s="47">
        <f t="shared" si="17"/>
        <v>0</v>
      </c>
      <c r="W138" s="47">
        <f t="shared" si="18"/>
        <v>0</v>
      </c>
      <c r="X138" s="48">
        <f t="shared" ca="1" si="19"/>
        <v>0</v>
      </c>
    </row>
    <row r="139" spans="3:24">
      <c r="C139"/>
      <c r="D139">
        <f>IF(Kalkulator!D139="","",Kalkulator!D139)</f>
        <v>0</v>
      </c>
      <c r="E139">
        <f>IF(Kalkulator!E139="","",Kalkulator!E139)</f>
        <v>0</v>
      </c>
      <c r="F139">
        <f>IF(Kalkulator!F139="","",Kalkulator!F139)</f>
        <v>0</v>
      </c>
      <c r="G139">
        <f>IF(Kalkulator!G139="","",Kalkulator!G139)</f>
        <v>0</v>
      </c>
      <c r="H139">
        <f>IF(Kalkulator!H139="","",Kalkulator!H139)</f>
        <v>0</v>
      </c>
      <c r="I139">
        <f ca="1">IF(Kalkulator!I139="","",Kalkulator!I139)</f>
        <v>0</v>
      </c>
      <c r="J139" t="str">
        <f>IF(Kalkulator!J139="","",Kalkulator!J139)</f>
        <v/>
      </c>
      <c r="K139">
        <f>IF(Kalkulator!K139="","",Kalkulator!K139)</f>
        <v>0</v>
      </c>
      <c r="L139" t="str">
        <f>IF(Kalkulator!L139="","",Kalkulator!L139)</f>
        <v/>
      </c>
      <c r="M139">
        <f>IF(Kalkulator!M139="","",Kalkulator!M139)</f>
        <v>0</v>
      </c>
      <c r="N139">
        <f>IF(Kalkulator!N139="","",Kalkulator!N139)</f>
        <v>1</v>
      </c>
      <c r="O139" t="e">
        <f ca="1">IF(Kalkulator!O139="","",Kalkulator!O139)</f>
        <v>#N/A</v>
      </c>
      <c r="P139">
        <f>IF(Kalkulator!P139="","",Kalkulator!P139)</f>
        <v>0</v>
      </c>
      <c r="Q139">
        <f ca="1">IF(Kalkulator!Q139="","",Kalkulator!Q139)</f>
        <v>0</v>
      </c>
      <c r="R139" s="47" t="str">
        <f t="shared" si="20"/>
        <v/>
      </c>
      <c r="S139" s="47" t="str">
        <f t="shared" si="14"/>
        <v/>
      </c>
      <c r="T139" s="47">
        <f t="shared" si="15"/>
        <v>0</v>
      </c>
      <c r="U139" s="47">
        <f t="shared" si="16"/>
        <v>0</v>
      </c>
      <c r="V139" s="47">
        <f t="shared" si="17"/>
        <v>0</v>
      </c>
      <c r="W139" s="47">
        <f t="shared" si="18"/>
        <v>0</v>
      </c>
      <c r="X139" s="48">
        <f t="shared" ca="1" si="19"/>
        <v>0</v>
      </c>
    </row>
    <row r="140" spans="3:24">
      <c r="C140"/>
      <c r="D140">
        <f>IF(Kalkulator!D140="","",Kalkulator!D140)</f>
        <v>0</v>
      </c>
      <c r="E140">
        <f>IF(Kalkulator!E140="","",Kalkulator!E140)</f>
        <v>0</v>
      </c>
      <c r="F140">
        <f>IF(Kalkulator!F140="","",Kalkulator!F140)</f>
        <v>0</v>
      </c>
      <c r="G140">
        <f>IF(Kalkulator!G140="","",Kalkulator!G140)</f>
        <v>0</v>
      </c>
      <c r="H140">
        <f>IF(Kalkulator!H140="","",Kalkulator!H140)</f>
        <v>0</v>
      </c>
      <c r="I140">
        <f ca="1">IF(Kalkulator!I140="","",Kalkulator!I140)</f>
        <v>0</v>
      </c>
      <c r="J140" t="str">
        <f>IF(Kalkulator!J140="","",Kalkulator!J140)</f>
        <v/>
      </c>
      <c r="K140">
        <f>IF(Kalkulator!K140="","",Kalkulator!K140)</f>
        <v>0</v>
      </c>
      <c r="L140" t="str">
        <f>IF(Kalkulator!L140="","",Kalkulator!L140)</f>
        <v/>
      </c>
      <c r="M140">
        <f>IF(Kalkulator!M140="","",Kalkulator!M140)</f>
        <v>0</v>
      </c>
      <c r="N140">
        <f>IF(Kalkulator!N140="","",Kalkulator!N140)</f>
        <v>1</v>
      </c>
      <c r="O140" t="e">
        <f ca="1">IF(Kalkulator!O140="","",Kalkulator!O140)</f>
        <v>#N/A</v>
      </c>
      <c r="P140">
        <f>IF(Kalkulator!P140="","",Kalkulator!P140)</f>
        <v>0</v>
      </c>
      <c r="Q140">
        <f ca="1">IF(Kalkulator!Q140="","",Kalkulator!Q140)</f>
        <v>0</v>
      </c>
      <c r="R140" s="47" t="str">
        <f t="shared" si="20"/>
        <v/>
      </c>
      <c r="S140" s="47" t="str">
        <f t="shared" si="14"/>
        <v/>
      </c>
      <c r="T140" s="47">
        <f t="shared" si="15"/>
        <v>0</v>
      </c>
      <c r="U140" s="47">
        <f t="shared" si="16"/>
        <v>0</v>
      </c>
      <c r="V140" s="47">
        <f t="shared" si="17"/>
        <v>0</v>
      </c>
      <c r="W140" s="47">
        <f t="shared" si="18"/>
        <v>0</v>
      </c>
      <c r="X140" s="48">
        <f t="shared" ca="1" si="19"/>
        <v>0</v>
      </c>
    </row>
    <row r="141" spans="3:24">
      <c r="C141"/>
      <c r="D141">
        <f>IF(Kalkulator!D141="","",Kalkulator!D141)</f>
        <v>0</v>
      </c>
      <c r="E141">
        <f>IF(Kalkulator!E141="","",Kalkulator!E141)</f>
        <v>0</v>
      </c>
      <c r="F141">
        <f>IF(Kalkulator!F141="","",Kalkulator!F141)</f>
        <v>0</v>
      </c>
      <c r="G141">
        <f>IF(Kalkulator!G141="","",Kalkulator!G141)</f>
        <v>0</v>
      </c>
      <c r="H141">
        <f>IF(Kalkulator!H141="","",Kalkulator!H141)</f>
        <v>0</v>
      </c>
      <c r="I141">
        <f ca="1">IF(Kalkulator!I141="","",Kalkulator!I141)</f>
        <v>0</v>
      </c>
      <c r="J141" t="str">
        <f>IF(Kalkulator!J141="","",Kalkulator!J141)</f>
        <v/>
      </c>
      <c r="K141">
        <f>IF(Kalkulator!K141="","",Kalkulator!K141)</f>
        <v>0</v>
      </c>
      <c r="L141" t="str">
        <f>IF(Kalkulator!L141="","",Kalkulator!L141)</f>
        <v/>
      </c>
      <c r="M141">
        <f>IF(Kalkulator!M141="","",Kalkulator!M141)</f>
        <v>0</v>
      </c>
      <c r="N141">
        <f>IF(Kalkulator!N141="","",Kalkulator!N141)</f>
        <v>1</v>
      </c>
      <c r="O141" t="e">
        <f ca="1">IF(Kalkulator!O141="","",Kalkulator!O141)</f>
        <v>#N/A</v>
      </c>
      <c r="P141">
        <f>IF(Kalkulator!P141="","",Kalkulator!P141)</f>
        <v>0</v>
      </c>
      <c r="Q141">
        <f ca="1">IF(Kalkulator!Q141="","",Kalkulator!Q141)</f>
        <v>0</v>
      </c>
      <c r="R141" s="47" t="str">
        <f t="shared" si="20"/>
        <v/>
      </c>
      <c r="S141" s="47" t="str">
        <f t="shared" si="14"/>
        <v/>
      </c>
      <c r="T141" s="47">
        <f t="shared" si="15"/>
        <v>0</v>
      </c>
      <c r="U141" s="47">
        <f t="shared" si="16"/>
        <v>0</v>
      </c>
      <c r="V141" s="47">
        <f t="shared" si="17"/>
        <v>0</v>
      </c>
      <c r="W141" s="47">
        <f t="shared" si="18"/>
        <v>0</v>
      </c>
      <c r="X141" s="48">
        <f t="shared" ca="1" si="19"/>
        <v>0</v>
      </c>
    </row>
    <row r="142" spans="3:24">
      <c r="C142"/>
      <c r="D142">
        <f>IF(Kalkulator!D142="","",Kalkulator!D142)</f>
        <v>0</v>
      </c>
      <c r="E142">
        <f>IF(Kalkulator!E142="","",Kalkulator!E142)</f>
        <v>0</v>
      </c>
      <c r="F142">
        <f>IF(Kalkulator!F142="","",Kalkulator!F142)</f>
        <v>0</v>
      </c>
      <c r="G142">
        <f>IF(Kalkulator!G142="","",Kalkulator!G142)</f>
        <v>0</v>
      </c>
      <c r="H142">
        <f>IF(Kalkulator!H142="","",Kalkulator!H142)</f>
        <v>0</v>
      </c>
      <c r="I142">
        <f ca="1">IF(Kalkulator!I142="","",Kalkulator!I142)</f>
        <v>0</v>
      </c>
      <c r="J142" t="str">
        <f>IF(Kalkulator!J142="","",Kalkulator!J142)</f>
        <v/>
      </c>
      <c r="K142">
        <f>IF(Kalkulator!K142="","",Kalkulator!K142)</f>
        <v>0</v>
      </c>
      <c r="L142" t="str">
        <f>IF(Kalkulator!L142="","",Kalkulator!L142)</f>
        <v/>
      </c>
      <c r="M142">
        <f>IF(Kalkulator!M142="","",Kalkulator!M142)</f>
        <v>0</v>
      </c>
      <c r="N142">
        <f>IF(Kalkulator!N142="","",Kalkulator!N142)</f>
        <v>1</v>
      </c>
      <c r="O142" t="e">
        <f ca="1">IF(Kalkulator!O142="","",Kalkulator!O142)</f>
        <v>#N/A</v>
      </c>
      <c r="P142">
        <f>IF(Kalkulator!P142="","",Kalkulator!P142)</f>
        <v>0</v>
      </c>
      <c r="Q142">
        <f ca="1">IF(Kalkulator!Q142="","",Kalkulator!Q142)</f>
        <v>0</v>
      </c>
      <c r="R142" s="47" t="str">
        <f t="shared" si="20"/>
        <v/>
      </c>
      <c r="S142" s="47" t="str">
        <f t="shared" si="14"/>
        <v/>
      </c>
      <c r="T142" s="47">
        <f t="shared" si="15"/>
        <v>0</v>
      </c>
      <c r="U142" s="47">
        <f t="shared" si="16"/>
        <v>0</v>
      </c>
      <c r="V142" s="47">
        <f t="shared" si="17"/>
        <v>0</v>
      </c>
      <c r="W142" s="47">
        <f t="shared" si="18"/>
        <v>0</v>
      </c>
      <c r="X142" s="48">
        <f t="shared" ca="1" si="19"/>
        <v>0</v>
      </c>
    </row>
    <row r="143" spans="3:24">
      <c r="C143"/>
      <c r="D143">
        <f>IF(Kalkulator!D143="","",Kalkulator!D143)</f>
        <v>0</v>
      </c>
      <c r="E143">
        <f>IF(Kalkulator!E143="","",Kalkulator!E143)</f>
        <v>0</v>
      </c>
      <c r="F143">
        <f>IF(Kalkulator!F143="","",Kalkulator!F143)</f>
        <v>0</v>
      </c>
      <c r="G143">
        <f>IF(Kalkulator!G143="","",Kalkulator!G143)</f>
        <v>0</v>
      </c>
      <c r="H143">
        <f>IF(Kalkulator!H143="","",Kalkulator!H143)</f>
        <v>0</v>
      </c>
      <c r="I143">
        <f ca="1">IF(Kalkulator!I143="","",Kalkulator!I143)</f>
        <v>0</v>
      </c>
      <c r="J143" t="str">
        <f>IF(Kalkulator!J143="","",Kalkulator!J143)</f>
        <v/>
      </c>
      <c r="K143">
        <f>IF(Kalkulator!K143="","",Kalkulator!K143)</f>
        <v>0</v>
      </c>
      <c r="L143" t="str">
        <f>IF(Kalkulator!L143="","",Kalkulator!L143)</f>
        <v/>
      </c>
      <c r="M143">
        <f>IF(Kalkulator!M143="","",Kalkulator!M143)</f>
        <v>0</v>
      </c>
      <c r="N143">
        <f>IF(Kalkulator!N143="","",Kalkulator!N143)</f>
        <v>1</v>
      </c>
      <c r="O143" t="e">
        <f ca="1">IF(Kalkulator!O143="","",Kalkulator!O143)</f>
        <v>#N/A</v>
      </c>
      <c r="P143">
        <f>IF(Kalkulator!P143="","",Kalkulator!P143)</f>
        <v>0</v>
      </c>
      <c r="Q143">
        <f ca="1">IF(Kalkulator!Q143="","",Kalkulator!Q143)</f>
        <v>0</v>
      </c>
      <c r="R143" s="47" t="str">
        <f t="shared" si="20"/>
        <v/>
      </c>
      <c r="S143" s="47" t="str">
        <f t="shared" si="14"/>
        <v/>
      </c>
      <c r="T143" s="47">
        <f t="shared" si="15"/>
        <v>0</v>
      </c>
      <c r="U143" s="47">
        <f t="shared" si="16"/>
        <v>0</v>
      </c>
      <c r="V143" s="47">
        <f t="shared" si="17"/>
        <v>0</v>
      </c>
      <c r="W143" s="47">
        <f t="shared" si="18"/>
        <v>0</v>
      </c>
      <c r="X143" s="48">
        <f t="shared" ca="1" si="19"/>
        <v>0</v>
      </c>
    </row>
    <row r="144" spans="3:24">
      <c r="C144"/>
      <c r="D144">
        <f>IF(Kalkulator!D144="","",Kalkulator!D144)</f>
        <v>0</v>
      </c>
      <c r="E144">
        <f>IF(Kalkulator!E144="","",Kalkulator!E144)</f>
        <v>0</v>
      </c>
      <c r="F144">
        <f>IF(Kalkulator!F144="","",Kalkulator!F144)</f>
        <v>0</v>
      </c>
      <c r="G144">
        <f>IF(Kalkulator!G144="","",Kalkulator!G144)</f>
        <v>0</v>
      </c>
      <c r="H144">
        <f>IF(Kalkulator!H144="","",Kalkulator!H144)</f>
        <v>0</v>
      </c>
      <c r="I144">
        <f ca="1">IF(Kalkulator!I144="","",Kalkulator!I144)</f>
        <v>0</v>
      </c>
      <c r="J144" t="str">
        <f>IF(Kalkulator!J144="","",Kalkulator!J144)</f>
        <v/>
      </c>
      <c r="K144">
        <f>IF(Kalkulator!K144="","",Kalkulator!K144)</f>
        <v>0</v>
      </c>
      <c r="L144" t="str">
        <f>IF(Kalkulator!L144="","",Kalkulator!L144)</f>
        <v/>
      </c>
      <c r="M144">
        <f>IF(Kalkulator!M144="","",Kalkulator!M144)</f>
        <v>0</v>
      </c>
      <c r="N144">
        <f>IF(Kalkulator!N144="","",Kalkulator!N144)</f>
        <v>1</v>
      </c>
      <c r="O144" t="e">
        <f ca="1">IF(Kalkulator!O144="","",Kalkulator!O144)</f>
        <v>#N/A</v>
      </c>
      <c r="P144">
        <f>IF(Kalkulator!P144="","",Kalkulator!P144)</f>
        <v>0</v>
      </c>
      <c r="Q144">
        <f ca="1">IF(Kalkulator!Q144="","",Kalkulator!Q144)</f>
        <v>0</v>
      </c>
      <c r="R144" s="47" t="str">
        <f t="shared" si="20"/>
        <v/>
      </c>
      <c r="S144" s="47" t="str">
        <f t="shared" si="14"/>
        <v/>
      </c>
      <c r="T144" s="47">
        <f t="shared" si="15"/>
        <v>0</v>
      </c>
      <c r="U144" s="47">
        <f t="shared" si="16"/>
        <v>0</v>
      </c>
      <c r="V144" s="47">
        <f t="shared" si="17"/>
        <v>0</v>
      </c>
      <c r="W144" s="47">
        <f t="shared" si="18"/>
        <v>0</v>
      </c>
      <c r="X144" s="48">
        <f t="shared" ca="1" si="19"/>
        <v>0</v>
      </c>
    </row>
    <row r="145" spans="3:24">
      <c r="C145"/>
      <c r="D145">
        <f>IF(Kalkulator!D145="","",Kalkulator!D145)</f>
        <v>0</v>
      </c>
      <c r="E145">
        <f>IF(Kalkulator!E145="","",Kalkulator!E145)</f>
        <v>0</v>
      </c>
      <c r="F145">
        <f>IF(Kalkulator!F145="","",Kalkulator!F145)</f>
        <v>0</v>
      </c>
      <c r="G145">
        <f>IF(Kalkulator!G145="","",Kalkulator!G145)</f>
        <v>0</v>
      </c>
      <c r="H145">
        <f>IF(Kalkulator!H145="","",Kalkulator!H145)</f>
        <v>0</v>
      </c>
      <c r="I145">
        <f ca="1">IF(Kalkulator!I145="","",Kalkulator!I145)</f>
        <v>0</v>
      </c>
      <c r="J145" t="str">
        <f>IF(Kalkulator!J145="","",Kalkulator!J145)</f>
        <v/>
      </c>
      <c r="K145">
        <f>IF(Kalkulator!K145="","",Kalkulator!K145)</f>
        <v>0</v>
      </c>
      <c r="L145" t="str">
        <f>IF(Kalkulator!L145="","",Kalkulator!L145)</f>
        <v/>
      </c>
      <c r="M145">
        <f>IF(Kalkulator!M145="","",Kalkulator!M145)</f>
        <v>0</v>
      </c>
      <c r="N145">
        <f>IF(Kalkulator!N145="","",Kalkulator!N145)</f>
        <v>1</v>
      </c>
      <c r="O145" t="e">
        <f ca="1">IF(Kalkulator!O145="","",Kalkulator!O145)</f>
        <v>#N/A</v>
      </c>
      <c r="P145">
        <f>IF(Kalkulator!P145="","",Kalkulator!P145)</f>
        <v>0</v>
      </c>
      <c r="Q145">
        <f ca="1">IF(Kalkulator!Q145="","",Kalkulator!Q145)</f>
        <v>0</v>
      </c>
      <c r="R145" s="47" t="str">
        <f t="shared" si="20"/>
        <v/>
      </c>
      <c r="S145" s="47" t="str">
        <f t="shared" si="14"/>
        <v/>
      </c>
      <c r="T145" s="47">
        <f t="shared" si="15"/>
        <v>0</v>
      </c>
      <c r="U145" s="47">
        <f t="shared" si="16"/>
        <v>0</v>
      </c>
      <c r="V145" s="47">
        <f t="shared" si="17"/>
        <v>0</v>
      </c>
      <c r="W145" s="47">
        <f t="shared" si="18"/>
        <v>0</v>
      </c>
      <c r="X145" s="48">
        <f t="shared" ca="1" si="19"/>
        <v>0</v>
      </c>
    </row>
    <row r="146" spans="3:24">
      <c r="C146"/>
      <c r="D146">
        <f>IF(Kalkulator!D146="","",Kalkulator!D146)</f>
        <v>0</v>
      </c>
      <c r="E146">
        <f>IF(Kalkulator!E146="","",Kalkulator!E146)</f>
        <v>0</v>
      </c>
      <c r="F146">
        <f>IF(Kalkulator!F146="","",Kalkulator!F146)</f>
        <v>0</v>
      </c>
      <c r="G146">
        <f>IF(Kalkulator!G146="","",Kalkulator!G146)</f>
        <v>0</v>
      </c>
      <c r="H146">
        <f>IF(Kalkulator!H146="","",Kalkulator!H146)</f>
        <v>0</v>
      </c>
      <c r="I146">
        <f ca="1">IF(Kalkulator!I146="","",Kalkulator!I146)</f>
        <v>0</v>
      </c>
      <c r="J146" t="str">
        <f>IF(Kalkulator!J146="","",Kalkulator!J146)</f>
        <v/>
      </c>
      <c r="K146">
        <f>IF(Kalkulator!K146="","",Kalkulator!K146)</f>
        <v>0</v>
      </c>
      <c r="L146" t="str">
        <f>IF(Kalkulator!L146="","",Kalkulator!L146)</f>
        <v/>
      </c>
      <c r="M146">
        <f>IF(Kalkulator!M146="","",Kalkulator!M146)</f>
        <v>0</v>
      </c>
      <c r="N146">
        <f>IF(Kalkulator!N146="","",Kalkulator!N146)</f>
        <v>1</v>
      </c>
      <c r="O146" t="e">
        <f ca="1">IF(Kalkulator!O146="","",Kalkulator!O146)</f>
        <v>#N/A</v>
      </c>
      <c r="P146">
        <f>IF(Kalkulator!P146="","",Kalkulator!P146)</f>
        <v>0</v>
      </c>
      <c r="Q146">
        <f ca="1">IF(Kalkulator!Q146="","",Kalkulator!Q146)</f>
        <v>0</v>
      </c>
      <c r="R146" s="47" t="str">
        <f t="shared" si="20"/>
        <v/>
      </c>
      <c r="S146" s="47" t="str">
        <f t="shared" si="14"/>
        <v/>
      </c>
      <c r="T146" s="47">
        <f t="shared" si="15"/>
        <v>0</v>
      </c>
      <c r="U146" s="47">
        <f t="shared" si="16"/>
        <v>0</v>
      </c>
      <c r="V146" s="47">
        <f t="shared" si="17"/>
        <v>0</v>
      </c>
      <c r="W146" s="47">
        <f t="shared" si="18"/>
        <v>0</v>
      </c>
      <c r="X146" s="48">
        <f t="shared" ca="1" si="19"/>
        <v>0</v>
      </c>
    </row>
    <row r="147" spans="3:24">
      <c r="C147"/>
      <c r="D147">
        <f>IF(Kalkulator!D147="","",Kalkulator!D147)</f>
        <v>0</v>
      </c>
      <c r="E147">
        <f>IF(Kalkulator!E147="","",Kalkulator!E147)</f>
        <v>0</v>
      </c>
      <c r="F147">
        <f>IF(Kalkulator!F147="","",Kalkulator!F147)</f>
        <v>0</v>
      </c>
      <c r="G147">
        <f>IF(Kalkulator!G147="","",Kalkulator!G147)</f>
        <v>0</v>
      </c>
      <c r="H147">
        <f>IF(Kalkulator!H147="","",Kalkulator!H147)</f>
        <v>0</v>
      </c>
      <c r="I147">
        <f ca="1">IF(Kalkulator!I147="","",Kalkulator!I147)</f>
        <v>0</v>
      </c>
      <c r="J147" t="str">
        <f>IF(Kalkulator!J147="","",Kalkulator!J147)</f>
        <v/>
      </c>
      <c r="K147">
        <f>IF(Kalkulator!K147="","",Kalkulator!K147)</f>
        <v>0</v>
      </c>
      <c r="L147" t="str">
        <f>IF(Kalkulator!L147="","",Kalkulator!L147)</f>
        <v/>
      </c>
      <c r="M147">
        <f>IF(Kalkulator!M147="","",Kalkulator!M147)</f>
        <v>0</v>
      </c>
      <c r="N147">
        <f>IF(Kalkulator!N147="","",Kalkulator!N147)</f>
        <v>1</v>
      </c>
      <c r="O147" t="e">
        <f ca="1">IF(Kalkulator!O147="","",Kalkulator!O147)</f>
        <v>#N/A</v>
      </c>
      <c r="P147">
        <f>IF(Kalkulator!P147="","",Kalkulator!P147)</f>
        <v>0</v>
      </c>
      <c r="Q147">
        <f ca="1">IF(Kalkulator!Q147="","",Kalkulator!Q147)</f>
        <v>0</v>
      </c>
      <c r="R147" s="47" t="str">
        <f t="shared" si="20"/>
        <v/>
      </c>
      <c r="S147" s="47" t="str">
        <f t="shared" si="14"/>
        <v/>
      </c>
      <c r="T147" s="47">
        <f t="shared" si="15"/>
        <v>0</v>
      </c>
      <c r="U147" s="47">
        <f t="shared" si="16"/>
        <v>0</v>
      </c>
      <c r="V147" s="47">
        <f t="shared" si="17"/>
        <v>0</v>
      </c>
      <c r="W147" s="47">
        <f t="shared" si="18"/>
        <v>0</v>
      </c>
      <c r="X147" s="48">
        <f t="shared" ca="1" si="19"/>
        <v>0</v>
      </c>
    </row>
    <row r="148" spans="3:24">
      <c r="C148"/>
      <c r="D148">
        <f>IF(Kalkulator!D148="","",Kalkulator!D148)</f>
        <v>0</v>
      </c>
      <c r="E148">
        <f>IF(Kalkulator!E148="","",Kalkulator!E148)</f>
        <v>0</v>
      </c>
      <c r="F148">
        <f>IF(Kalkulator!F148="","",Kalkulator!F148)</f>
        <v>0</v>
      </c>
      <c r="G148">
        <f>IF(Kalkulator!G148="","",Kalkulator!G148)</f>
        <v>0</v>
      </c>
      <c r="H148">
        <f>IF(Kalkulator!H148="","",Kalkulator!H148)</f>
        <v>0</v>
      </c>
      <c r="I148">
        <f ca="1">IF(Kalkulator!I148="","",Kalkulator!I148)</f>
        <v>0</v>
      </c>
      <c r="J148" t="str">
        <f>IF(Kalkulator!J148="","",Kalkulator!J148)</f>
        <v/>
      </c>
      <c r="K148">
        <f>IF(Kalkulator!K148="","",Kalkulator!K148)</f>
        <v>0</v>
      </c>
      <c r="L148" t="str">
        <f>IF(Kalkulator!L148="","",Kalkulator!L148)</f>
        <v/>
      </c>
      <c r="M148">
        <f>IF(Kalkulator!M148="","",Kalkulator!M148)</f>
        <v>0</v>
      </c>
      <c r="N148">
        <f>IF(Kalkulator!N148="","",Kalkulator!N148)</f>
        <v>1</v>
      </c>
      <c r="O148" t="e">
        <f ca="1">IF(Kalkulator!O148="","",Kalkulator!O148)</f>
        <v>#N/A</v>
      </c>
      <c r="P148">
        <f>IF(Kalkulator!P148="","",Kalkulator!P148)</f>
        <v>0</v>
      </c>
      <c r="Q148">
        <f ca="1">IF(Kalkulator!Q148="","",Kalkulator!Q148)</f>
        <v>0</v>
      </c>
      <c r="R148" s="47" t="str">
        <f t="shared" si="20"/>
        <v/>
      </c>
      <c r="S148" s="47" t="str">
        <f t="shared" si="14"/>
        <v/>
      </c>
      <c r="T148" s="47">
        <f t="shared" si="15"/>
        <v>0</v>
      </c>
      <c r="U148" s="47">
        <f t="shared" si="16"/>
        <v>0</v>
      </c>
      <c r="V148" s="47">
        <f t="shared" si="17"/>
        <v>0</v>
      </c>
      <c r="W148" s="47">
        <f t="shared" si="18"/>
        <v>0</v>
      </c>
      <c r="X148" s="48">
        <f t="shared" ca="1" si="19"/>
        <v>0</v>
      </c>
    </row>
    <row r="149" spans="3:24">
      <c r="C149"/>
      <c r="D149">
        <f>IF(Kalkulator!D149="","",Kalkulator!D149)</f>
        <v>0</v>
      </c>
      <c r="E149">
        <f>IF(Kalkulator!E149="","",Kalkulator!E149)</f>
        <v>0</v>
      </c>
      <c r="F149">
        <f>IF(Kalkulator!F149="","",Kalkulator!F149)</f>
        <v>0</v>
      </c>
      <c r="G149">
        <f>IF(Kalkulator!G149="","",Kalkulator!G149)</f>
        <v>0</v>
      </c>
      <c r="H149">
        <f>IF(Kalkulator!H149="","",Kalkulator!H149)</f>
        <v>0</v>
      </c>
      <c r="I149">
        <f ca="1">IF(Kalkulator!I149="","",Kalkulator!I149)</f>
        <v>0</v>
      </c>
      <c r="J149" t="str">
        <f>IF(Kalkulator!J149="","",Kalkulator!J149)</f>
        <v/>
      </c>
      <c r="K149">
        <f>IF(Kalkulator!K149="","",Kalkulator!K149)</f>
        <v>0</v>
      </c>
      <c r="L149" t="str">
        <f>IF(Kalkulator!L149="","",Kalkulator!L149)</f>
        <v/>
      </c>
      <c r="M149">
        <f>IF(Kalkulator!M149="","",Kalkulator!M149)</f>
        <v>0</v>
      </c>
      <c r="N149">
        <f>IF(Kalkulator!N149="","",Kalkulator!N149)</f>
        <v>1</v>
      </c>
      <c r="O149" t="e">
        <f ca="1">IF(Kalkulator!O149="","",Kalkulator!O149)</f>
        <v>#N/A</v>
      </c>
      <c r="P149">
        <f>IF(Kalkulator!P149="","",Kalkulator!P149)</f>
        <v>0</v>
      </c>
      <c r="Q149">
        <f ca="1">IF(Kalkulator!Q149="","",Kalkulator!Q149)</f>
        <v>0</v>
      </c>
      <c r="R149" s="47" t="str">
        <f t="shared" si="20"/>
        <v/>
      </c>
      <c r="S149" s="47" t="str">
        <f t="shared" si="14"/>
        <v/>
      </c>
      <c r="T149" s="47">
        <f t="shared" si="15"/>
        <v>0</v>
      </c>
      <c r="U149" s="47">
        <f t="shared" si="16"/>
        <v>0</v>
      </c>
      <c r="V149" s="47">
        <f t="shared" si="17"/>
        <v>0</v>
      </c>
      <c r="W149" s="47">
        <f t="shared" si="18"/>
        <v>0</v>
      </c>
      <c r="X149" s="48">
        <f t="shared" ca="1" si="19"/>
        <v>0</v>
      </c>
    </row>
    <row r="150" spans="3:24">
      <c r="C150"/>
      <c r="D150">
        <f>IF(Kalkulator!D150="","",Kalkulator!D150)</f>
        <v>0</v>
      </c>
      <c r="E150">
        <f>IF(Kalkulator!E150="","",Kalkulator!E150)</f>
        <v>0</v>
      </c>
      <c r="F150">
        <f>IF(Kalkulator!F150="","",Kalkulator!F150)</f>
        <v>0</v>
      </c>
      <c r="G150">
        <f>IF(Kalkulator!G150="","",Kalkulator!G150)</f>
        <v>0</v>
      </c>
      <c r="H150">
        <f>IF(Kalkulator!H150="","",Kalkulator!H150)</f>
        <v>0</v>
      </c>
      <c r="I150">
        <f ca="1">IF(Kalkulator!I150="","",Kalkulator!I150)</f>
        <v>0</v>
      </c>
      <c r="J150" t="str">
        <f>IF(Kalkulator!J150="","",Kalkulator!J150)</f>
        <v/>
      </c>
      <c r="K150">
        <f>IF(Kalkulator!K150="","",Kalkulator!K150)</f>
        <v>0</v>
      </c>
      <c r="L150" t="str">
        <f>IF(Kalkulator!L150="","",Kalkulator!L150)</f>
        <v/>
      </c>
      <c r="M150">
        <f>IF(Kalkulator!M150="","",Kalkulator!M150)</f>
        <v>0</v>
      </c>
      <c r="N150">
        <f>IF(Kalkulator!N150="","",Kalkulator!N150)</f>
        <v>1</v>
      </c>
      <c r="O150" t="e">
        <f ca="1">IF(Kalkulator!O150="","",Kalkulator!O150)</f>
        <v>#N/A</v>
      </c>
      <c r="P150">
        <f>IF(Kalkulator!P150="","",Kalkulator!P150)</f>
        <v>0</v>
      </c>
      <c r="Q150">
        <f ca="1">IF(Kalkulator!Q150="","",Kalkulator!Q150)</f>
        <v>0</v>
      </c>
      <c r="R150" s="47" t="str">
        <f t="shared" si="20"/>
        <v/>
      </c>
      <c r="S150" s="47" t="str">
        <f t="shared" si="14"/>
        <v/>
      </c>
      <c r="T150" s="47">
        <f t="shared" si="15"/>
        <v>0</v>
      </c>
      <c r="U150" s="47">
        <f t="shared" si="16"/>
        <v>0</v>
      </c>
      <c r="V150" s="47">
        <f t="shared" si="17"/>
        <v>0</v>
      </c>
      <c r="W150" s="47">
        <f t="shared" si="18"/>
        <v>0</v>
      </c>
      <c r="X150" s="48">
        <f t="shared" ca="1" si="19"/>
        <v>0</v>
      </c>
    </row>
    <row r="151" spans="3:24">
      <c r="C151"/>
      <c r="D151">
        <f>IF(Kalkulator!D151="","",Kalkulator!D151)</f>
        <v>0</v>
      </c>
      <c r="E151">
        <f>IF(Kalkulator!E151="","",Kalkulator!E151)</f>
        <v>0</v>
      </c>
      <c r="F151">
        <f>IF(Kalkulator!F151="","",Kalkulator!F151)</f>
        <v>0</v>
      </c>
      <c r="G151">
        <f>IF(Kalkulator!G151="","",Kalkulator!G151)</f>
        <v>0</v>
      </c>
      <c r="H151">
        <f>IF(Kalkulator!H151="","",Kalkulator!H151)</f>
        <v>0</v>
      </c>
      <c r="I151">
        <f ca="1">IF(Kalkulator!I151="","",Kalkulator!I151)</f>
        <v>0</v>
      </c>
      <c r="J151" t="str">
        <f>IF(Kalkulator!J151="","",Kalkulator!J151)</f>
        <v/>
      </c>
      <c r="K151">
        <f>IF(Kalkulator!K151="","",Kalkulator!K151)</f>
        <v>0</v>
      </c>
      <c r="L151" t="str">
        <f>IF(Kalkulator!L151="","",Kalkulator!L151)</f>
        <v/>
      </c>
      <c r="M151">
        <f>IF(Kalkulator!M151="","",Kalkulator!M151)</f>
        <v>0</v>
      </c>
      <c r="N151">
        <f>IF(Kalkulator!N151="","",Kalkulator!N151)</f>
        <v>1</v>
      </c>
      <c r="O151" t="e">
        <f ca="1">IF(Kalkulator!O151="","",Kalkulator!O151)</f>
        <v>#N/A</v>
      </c>
      <c r="P151">
        <f>IF(Kalkulator!P151="","",Kalkulator!P151)</f>
        <v>0</v>
      </c>
      <c r="Q151">
        <f ca="1">IF(Kalkulator!Q151="","",Kalkulator!Q151)</f>
        <v>0</v>
      </c>
      <c r="R151" s="47" t="str">
        <f t="shared" si="20"/>
        <v/>
      </c>
      <c r="S151" s="47" t="str">
        <f t="shared" si="14"/>
        <v/>
      </c>
      <c r="T151" s="47">
        <f t="shared" si="15"/>
        <v>0</v>
      </c>
      <c r="U151" s="47">
        <f t="shared" si="16"/>
        <v>0</v>
      </c>
      <c r="V151" s="47">
        <f t="shared" si="17"/>
        <v>0</v>
      </c>
      <c r="W151" s="47">
        <f t="shared" si="18"/>
        <v>0</v>
      </c>
      <c r="X151" s="48">
        <f t="shared" ca="1" si="19"/>
        <v>0</v>
      </c>
    </row>
    <row r="152" spans="3:24">
      <c r="C152"/>
      <c r="D152">
        <f>IF(Kalkulator!D152="","",Kalkulator!D152)</f>
        <v>0</v>
      </c>
      <c r="E152">
        <f>IF(Kalkulator!E152="","",Kalkulator!E152)</f>
        <v>0</v>
      </c>
      <c r="F152">
        <f>IF(Kalkulator!F152="","",Kalkulator!F152)</f>
        <v>0</v>
      </c>
      <c r="G152">
        <f>IF(Kalkulator!G152="","",Kalkulator!G152)</f>
        <v>0</v>
      </c>
      <c r="H152">
        <f>IF(Kalkulator!H152="","",Kalkulator!H152)</f>
        <v>0</v>
      </c>
      <c r="I152">
        <f ca="1">IF(Kalkulator!I152="","",Kalkulator!I152)</f>
        <v>0</v>
      </c>
      <c r="J152" t="str">
        <f>IF(Kalkulator!J152="","",Kalkulator!J152)</f>
        <v/>
      </c>
      <c r="K152">
        <f>IF(Kalkulator!K152="","",Kalkulator!K152)</f>
        <v>0</v>
      </c>
      <c r="L152" t="str">
        <f>IF(Kalkulator!L152="","",Kalkulator!L152)</f>
        <v/>
      </c>
      <c r="M152">
        <f>IF(Kalkulator!M152="","",Kalkulator!M152)</f>
        <v>0</v>
      </c>
      <c r="N152">
        <f>IF(Kalkulator!N152="","",Kalkulator!N152)</f>
        <v>1</v>
      </c>
      <c r="O152" t="e">
        <f ca="1">IF(Kalkulator!O152="","",Kalkulator!O152)</f>
        <v>#N/A</v>
      </c>
      <c r="P152">
        <f>IF(Kalkulator!P152="","",Kalkulator!P152)</f>
        <v>0</v>
      </c>
      <c r="Q152">
        <f ca="1">IF(Kalkulator!Q152="","",Kalkulator!Q152)</f>
        <v>0</v>
      </c>
      <c r="R152" s="47" t="str">
        <f t="shared" si="20"/>
        <v/>
      </c>
      <c r="S152" s="47" t="str">
        <f t="shared" si="14"/>
        <v/>
      </c>
      <c r="T152" s="47">
        <f t="shared" si="15"/>
        <v>0</v>
      </c>
      <c r="U152" s="47">
        <f t="shared" si="16"/>
        <v>0</v>
      </c>
      <c r="V152" s="47">
        <f t="shared" si="17"/>
        <v>0</v>
      </c>
      <c r="W152" s="47">
        <f t="shared" si="18"/>
        <v>0</v>
      </c>
      <c r="X152" s="48">
        <f t="shared" ca="1" si="19"/>
        <v>0</v>
      </c>
    </row>
    <row r="153" spans="3:24">
      <c r="C153"/>
      <c r="D153">
        <f>IF(Kalkulator!D153="","",Kalkulator!D153)</f>
        <v>0</v>
      </c>
      <c r="E153">
        <f>IF(Kalkulator!E153="","",Kalkulator!E153)</f>
        <v>0</v>
      </c>
      <c r="F153">
        <f>IF(Kalkulator!F153="","",Kalkulator!F153)</f>
        <v>0</v>
      </c>
      <c r="G153">
        <f>IF(Kalkulator!G153="","",Kalkulator!G153)</f>
        <v>0</v>
      </c>
      <c r="H153">
        <f>IF(Kalkulator!H153="","",Kalkulator!H153)</f>
        <v>0</v>
      </c>
      <c r="I153">
        <f ca="1">IF(Kalkulator!I153="","",Kalkulator!I153)</f>
        <v>0</v>
      </c>
      <c r="J153" t="str">
        <f>IF(Kalkulator!J153="","",Kalkulator!J153)</f>
        <v/>
      </c>
      <c r="K153">
        <f>IF(Kalkulator!K153="","",Kalkulator!K153)</f>
        <v>0</v>
      </c>
      <c r="L153" t="str">
        <f>IF(Kalkulator!L153="","",Kalkulator!L153)</f>
        <v/>
      </c>
      <c r="M153">
        <f>IF(Kalkulator!M153="","",Kalkulator!M153)</f>
        <v>0</v>
      </c>
      <c r="N153">
        <f>IF(Kalkulator!N153="","",Kalkulator!N153)</f>
        <v>1</v>
      </c>
      <c r="O153" t="e">
        <f ca="1">IF(Kalkulator!O153="","",Kalkulator!O153)</f>
        <v>#N/A</v>
      </c>
      <c r="P153">
        <f>IF(Kalkulator!P153="","",Kalkulator!P153)</f>
        <v>0</v>
      </c>
      <c r="Q153">
        <f ca="1">IF(Kalkulator!Q153="","",Kalkulator!Q153)</f>
        <v>0</v>
      </c>
      <c r="R153" s="47" t="str">
        <f t="shared" si="20"/>
        <v/>
      </c>
      <c r="S153" s="47" t="str">
        <f t="shared" si="14"/>
        <v/>
      </c>
      <c r="T153" s="47">
        <f t="shared" si="15"/>
        <v>0</v>
      </c>
      <c r="U153" s="47">
        <f t="shared" si="16"/>
        <v>0</v>
      </c>
      <c r="V153" s="47">
        <f t="shared" si="17"/>
        <v>0</v>
      </c>
      <c r="W153" s="47">
        <f t="shared" si="18"/>
        <v>0</v>
      </c>
      <c r="X153" s="48">
        <f t="shared" ca="1" si="19"/>
        <v>0</v>
      </c>
    </row>
    <row r="154" spans="3:24">
      <c r="C154"/>
      <c r="D154">
        <f>IF(Kalkulator!D154="","",Kalkulator!D154)</f>
        <v>0</v>
      </c>
      <c r="E154">
        <f>IF(Kalkulator!E154="","",Kalkulator!E154)</f>
        <v>0</v>
      </c>
      <c r="F154">
        <f>IF(Kalkulator!F154="","",Kalkulator!F154)</f>
        <v>0</v>
      </c>
      <c r="G154">
        <f>IF(Kalkulator!G154="","",Kalkulator!G154)</f>
        <v>0</v>
      </c>
      <c r="H154">
        <f>IF(Kalkulator!H154="","",Kalkulator!H154)</f>
        <v>0</v>
      </c>
      <c r="I154">
        <f ca="1">IF(Kalkulator!I154="","",Kalkulator!I154)</f>
        <v>0</v>
      </c>
      <c r="J154" t="str">
        <f>IF(Kalkulator!J154="","",Kalkulator!J154)</f>
        <v/>
      </c>
      <c r="K154">
        <f>IF(Kalkulator!K154="","",Kalkulator!K154)</f>
        <v>0</v>
      </c>
      <c r="L154" t="str">
        <f>IF(Kalkulator!L154="","",Kalkulator!L154)</f>
        <v/>
      </c>
      <c r="M154">
        <f>IF(Kalkulator!M154="","",Kalkulator!M154)</f>
        <v>0</v>
      </c>
      <c r="N154">
        <f>IF(Kalkulator!N154="","",Kalkulator!N154)</f>
        <v>1</v>
      </c>
      <c r="O154" t="e">
        <f ca="1">IF(Kalkulator!O154="","",Kalkulator!O154)</f>
        <v>#N/A</v>
      </c>
      <c r="P154">
        <f>IF(Kalkulator!P154="","",Kalkulator!P154)</f>
        <v>0</v>
      </c>
      <c r="Q154">
        <f ca="1">IF(Kalkulator!Q154="","",Kalkulator!Q154)</f>
        <v>0</v>
      </c>
      <c r="R154" s="47" t="str">
        <f t="shared" si="20"/>
        <v/>
      </c>
      <c r="S154" s="47" t="str">
        <f t="shared" si="14"/>
        <v/>
      </c>
      <c r="T154" s="47">
        <f t="shared" si="15"/>
        <v>0</v>
      </c>
      <c r="U154" s="47">
        <f t="shared" si="16"/>
        <v>0</v>
      </c>
      <c r="V154" s="47">
        <f t="shared" si="17"/>
        <v>0</v>
      </c>
      <c r="W154" s="47">
        <f t="shared" si="18"/>
        <v>0</v>
      </c>
      <c r="X154" s="48">
        <f t="shared" ca="1" si="19"/>
        <v>0</v>
      </c>
    </row>
    <row r="155" spans="3:24">
      <c r="C155"/>
      <c r="D155">
        <f>IF(Kalkulator!D155="","",Kalkulator!D155)</f>
        <v>0</v>
      </c>
      <c r="E155">
        <f>IF(Kalkulator!E155="","",Kalkulator!E155)</f>
        <v>0</v>
      </c>
      <c r="F155">
        <f>IF(Kalkulator!F155="","",Kalkulator!F155)</f>
        <v>0</v>
      </c>
      <c r="G155">
        <f>IF(Kalkulator!G155="","",Kalkulator!G155)</f>
        <v>0</v>
      </c>
      <c r="H155">
        <f>IF(Kalkulator!H155="","",Kalkulator!H155)</f>
        <v>0</v>
      </c>
      <c r="I155">
        <f ca="1">IF(Kalkulator!I155="","",Kalkulator!I155)</f>
        <v>0</v>
      </c>
      <c r="J155" t="str">
        <f>IF(Kalkulator!J155="","",Kalkulator!J155)</f>
        <v/>
      </c>
      <c r="K155">
        <f>IF(Kalkulator!K155="","",Kalkulator!K155)</f>
        <v>0</v>
      </c>
      <c r="L155" t="str">
        <f>IF(Kalkulator!L155="","",Kalkulator!L155)</f>
        <v/>
      </c>
      <c r="M155">
        <f>IF(Kalkulator!M155="","",Kalkulator!M155)</f>
        <v>0</v>
      </c>
      <c r="N155">
        <f>IF(Kalkulator!N155="","",Kalkulator!N155)</f>
        <v>1</v>
      </c>
      <c r="O155" t="e">
        <f ca="1">IF(Kalkulator!O155="","",Kalkulator!O155)</f>
        <v>#N/A</v>
      </c>
      <c r="P155">
        <f>IF(Kalkulator!P155="","",Kalkulator!P155)</f>
        <v>0</v>
      </c>
      <c r="Q155">
        <f ca="1">IF(Kalkulator!Q155="","",Kalkulator!Q155)</f>
        <v>0</v>
      </c>
      <c r="R155" s="47" t="str">
        <f t="shared" si="20"/>
        <v/>
      </c>
      <c r="S155" s="47" t="str">
        <f t="shared" si="14"/>
        <v/>
      </c>
      <c r="T155" s="47">
        <f t="shared" si="15"/>
        <v>0</v>
      </c>
      <c r="U155" s="47">
        <f t="shared" si="16"/>
        <v>0</v>
      </c>
      <c r="V155" s="47">
        <f t="shared" si="17"/>
        <v>0</v>
      </c>
      <c r="W155" s="47">
        <f t="shared" si="18"/>
        <v>0</v>
      </c>
      <c r="X155" s="48">
        <f t="shared" ca="1" si="19"/>
        <v>0</v>
      </c>
    </row>
    <row r="156" spans="3:24">
      <c r="C156"/>
      <c r="D156">
        <f>IF(Kalkulator!D156="","",Kalkulator!D156)</f>
        <v>0</v>
      </c>
      <c r="E156">
        <f>IF(Kalkulator!E156="","",Kalkulator!E156)</f>
        <v>0</v>
      </c>
      <c r="F156">
        <f>IF(Kalkulator!F156="","",Kalkulator!F156)</f>
        <v>0</v>
      </c>
      <c r="G156">
        <f>IF(Kalkulator!G156="","",Kalkulator!G156)</f>
        <v>0</v>
      </c>
      <c r="H156">
        <f>IF(Kalkulator!H156="","",Kalkulator!H156)</f>
        <v>0</v>
      </c>
      <c r="I156">
        <f ca="1">IF(Kalkulator!I156="","",Kalkulator!I156)</f>
        <v>0</v>
      </c>
      <c r="J156" t="str">
        <f>IF(Kalkulator!J156="","",Kalkulator!J156)</f>
        <v/>
      </c>
      <c r="K156">
        <f>IF(Kalkulator!K156="","",Kalkulator!K156)</f>
        <v>0</v>
      </c>
      <c r="L156" t="str">
        <f>IF(Kalkulator!L156="","",Kalkulator!L156)</f>
        <v/>
      </c>
      <c r="M156">
        <f>IF(Kalkulator!M156="","",Kalkulator!M156)</f>
        <v>0</v>
      </c>
      <c r="N156">
        <f>IF(Kalkulator!N156="","",Kalkulator!N156)</f>
        <v>1</v>
      </c>
      <c r="O156" t="e">
        <f ca="1">IF(Kalkulator!O156="","",Kalkulator!O156)</f>
        <v>#N/A</v>
      </c>
      <c r="P156">
        <f>IF(Kalkulator!P156="","",Kalkulator!P156)</f>
        <v>0</v>
      </c>
      <c r="Q156">
        <f ca="1">IF(Kalkulator!Q156="","",Kalkulator!Q156)</f>
        <v>0</v>
      </c>
      <c r="R156" s="47" t="str">
        <f t="shared" si="20"/>
        <v/>
      </c>
      <c r="S156" s="47" t="str">
        <f t="shared" si="14"/>
        <v/>
      </c>
      <c r="T156" s="47">
        <f t="shared" si="15"/>
        <v>0</v>
      </c>
      <c r="U156" s="47">
        <f t="shared" si="16"/>
        <v>0</v>
      </c>
      <c r="V156" s="47">
        <f t="shared" si="17"/>
        <v>0</v>
      </c>
      <c r="W156" s="47">
        <f t="shared" si="18"/>
        <v>0</v>
      </c>
      <c r="X156" s="48">
        <f t="shared" ca="1" si="19"/>
        <v>0</v>
      </c>
    </row>
    <row r="157" spans="3:24">
      <c r="C157"/>
      <c r="D157">
        <f>IF(Kalkulator!D157="","",Kalkulator!D157)</f>
        <v>0</v>
      </c>
      <c r="E157">
        <f>IF(Kalkulator!E157="","",Kalkulator!E157)</f>
        <v>0</v>
      </c>
      <c r="F157">
        <f>IF(Kalkulator!F157="","",Kalkulator!F157)</f>
        <v>0</v>
      </c>
      <c r="G157">
        <f>IF(Kalkulator!G157="","",Kalkulator!G157)</f>
        <v>0</v>
      </c>
      <c r="H157">
        <f>IF(Kalkulator!H157="","",Kalkulator!H157)</f>
        <v>0</v>
      </c>
      <c r="I157">
        <f ca="1">IF(Kalkulator!I157="","",Kalkulator!I157)</f>
        <v>0</v>
      </c>
      <c r="J157" t="str">
        <f>IF(Kalkulator!J157="","",Kalkulator!J157)</f>
        <v/>
      </c>
      <c r="K157">
        <f>IF(Kalkulator!K157="","",Kalkulator!K157)</f>
        <v>0</v>
      </c>
      <c r="L157" t="str">
        <f>IF(Kalkulator!L157="","",Kalkulator!L157)</f>
        <v/>
      </c>
      <c r="M157">
        <f>IF(Kalkulator!M157="","",Kalkulator!M157)</f>
        <v>0</v>
      </c>
      <c r="N157">
        <f>IF(Kalkulator!N157="","",Kalkulator!N157)</f>
        <v>1</v>
      </c>
      <c r="O157" t="e">
        <f ca="1">IF(Kalkulator!O157="","",Kalkulator!O157)</f>
        <v>#N/A</v>
      </c>
      <c r="P157">
        <f>IF(Kalkulator!P157="","",Kalkulator!P157)</f>
        <v>0</v>
      </c>
      <c r="Q157">
        <f ca="1">IF(Kalkulator!Q157="","",Kalkulator!Q157)</f>
        <v>0</v>
      </c>
      <c r="R157" s="47" t="str">
        <f t="shared" si="20"/>
        <v/>
      </c>
      <c r="S157" s="47" t="str">
        <f t="shared" si="14"/>
        <v/>
      </c>
      <c r="T157" s="47">
        <f t="shared" si="15"/>
        <v>0</v>
      </c>
      <c r="U157" s="47">
        <f t="shared" si="16"/>
        <v>0</v>
      </c>
      <c r="V157" s="47">
        <f t="shared" si="17"/>
        <v>0</v>
      </c>
      <c r="W157" s="47">
        <f t="shared" si="18"/>
        <v>0</v>
      </c>
      <c r="X157" s="48">
        <f t="shared" ca="1" si="19"/>
        <v>0</v>
      </c>
    </row>
    <row r="158" spans="3:24">
      <c r="C158"/>
      <c r="D158">
        <f>IF(Kalkulator!D158="","",Kalkulator!D158)</f>
        <v>0</v>
      </c>
      <c r="E158">
        <f>IF(Kalkulator!E158="","",Kalkulator!E158)</f>
        <v>0</v>
      </c>
      <c r="F158">
        <f>IF(Kalkulator!F158="","",Kalkulator!F158)</f>
        <v>0</v>
      </c>
      <c r="G158">
        <f>IF(Kalkulator!G158="","",Kalkulator!G158)</f>
        <v>0</v>
      </c>
      <c r="H158">
        <f>IF(Kalkulator!H158="","",Kalkulator!H158)</f>
        <v>0</v>
      </c>
      <c r="I158">
        <f ca="1">IF(Kalkulator!I158="","",Kalkulator!I158)</f>
        <v>0</v>
      </c>
      <c r="J158" t="str">
        <f>IF(Kalkulator!J158="","",Kalkulator!J158)</f>
        <v/>
      </c>
      <c r="K158">
        <f>IF(Kalkulator!K158="","",Kalkulator!K158)</f>
        <v>0</v>
      </c>
      <c r="L158" t="str">
        <f>IF(Kalkulator!L158="","",Kalkulator!L158)</f>
        <v/>
      </c>
      <c r="M158">
        <f>IF(Kalkulator!M158="","",Kalkulator!M158)</f>
        <v>0</v>
      </c>
      <c r="N158">
        <f>IF(Kalkulator!N158="","",Kalkulator!N158)</f>
        <v>1</v>
      </c>
      <c r="O158" t="e">
        <f ca="1">IF(Kalkulator!O158="","",Kalkulator!O158)</f>
        <v>#N/A</v>
      </c>
      <c r="P158">
        <f>IF(Kalkulator!P158="","",Kalkulator!P158)</f>
        <v>0</v>
      </c>
      <c r="Q158">
        <f ca="1">IF(Kalkulator!Q158="","",Kalkulator!Q158)</f>
        <v>0</v>
      </c>
      <c r="R158" s="47" t="str">
        <f t="shared" si="20"/>
        <v/>
      </c>
      <c r="S158" s="47" t="str">
        <f t="shared" si="14"/>
        <v/>
      </c>
      <c r="T158" s="47">
        <f t="shared" si="15"/>
        <v>0</v>
      </c>
      <c r="U158" s="47">
        <f t="shared" si="16"/>
        <v>0</v>
      </c>
      <c r="V158" s="47">
        <f t="shared" si="17"/>
        <v>0</v>
      </c>
      <c r="W158" s="47">
        <f t="shared" si="18"/>
        <v>0</v>
      </c>
      <c r="X158" s="48">
        <f t="shared" ca="1" si="19"/>
        <v>0</v>
      </c>
    </row>
    <row r="159" spans="3:24">
      <c r="C159"/>
      <c r="D159">
        <f>IF(Kalkulator!D159="","",Kalkulator!D159)</f>
        <v>0</v>
      </c>
      <c r="E159">
        <f>IF(Kalkulator!E159="","",Kalkulator!E159)</f>
        <v>0</v>
      </c>
      <c r="F159">
        <f>IF(Kalkulator!F159="","",Kalkulator!F159)</f>
        <v>0</v>
      </c>
      <c r="G159">
        <f>IF(Kalkulator!G159="","",Kalkulator!G159)</f>
        <v>0</v>
      </c>
      <c r="H159">
        <f>IF(Kalkulator!H159="","",Kalkulator!H159)</f>
        <v>0</v>
      </c>
      <c r="I159">
        <f ca="1">IF(Kalkulator!I159="","",Kalkulator!I159)</f>
        <v>0</v>
      </c>
      <c r="J159" t="str">
        <f>IF(Kalkulator!J159="","",Kalkulator!J159)</f>
        <v/>
      </c>
      <c r="K159">
        <f>IF(Kalkulator!K159="","",Kalkulator!K159)</f>
        <v>0</v>
      </c>
      <c r="L159" t="str">
        <f>IF(Kalkulator!L159="","",Kalkulator!L159)</f>
        <v/>
      </c>
      <c r="M159">
        <f>IF(Kalkulator!M159="","",Kalkulator!M159)</f>
        <v>0</v>
      </c>
      <c r="N159">
        <f>IF(Kalkulator!N159="","",Kalkulator!N159)</f>
        <v>1</v>
      </c>
      <c r="O159" t="e">
        <f ca="1">IF(Kalkulator!O159="","",Kalkulator!O159)</f>
        <v>#N/A</v>
      </c>
      <c r="P159">
        <f>IF(Kalkulator!P159="","",Kalkulator!P159)</f>
        <v>0</v>
      </c>
      <c r="Q159">
        <f ca="1">IF(Kalkulator!Q159="","",Kalkulator!Q159)</f>
        <v>0</v>
      </c>
      <c r="R159" s="47" t="str">
        <f t="shared" si="20"/>
        <v/>
      </c>
      <c r="S159" s="47" t="str">
        <f t="shared" si="14"/>
        <v/>
      </c>
      <c r="T159" s="47">
        <f t="shared" si="15"/>
        <v>0</v>
      </c>
      <c r="U159" s="47">
        <f t="shared" si="16"/>
        <v>0</v>
      </c>
      <c r="V159" s="47">
        <f t="shared" si="17"/>
        <v>0</v>
      </c>
      <c r="W159" s="47">
        <f t="shared" si="18"/>
        <v>0</v>
      </c>
      <c r="X159" s="48">
        <f t="shared" ca="1" si="19"/>
        <v>0</v>
      </c>
    </row>
    <row r="160" spans="3:24">
      <c r="C160"/>
      <c r="D160">
        <f>IF(Kalkulator!D160="","",Kalkulator!D160)</f>
        <v>0</v>
      </c>
      <c r="E160">
        <f>IF(Kalkulator!E160="","",Kalkulator!E160)</f>
        <v>0</v>
      </c>
      <c r="F160">
        <f>IF(Kalkulator!F160="","",Kalkulator!F160)</f>
        <v>0</v>
      </c>
      <c r="G160">
        <f>IF(Kalkulator!G160="","",Kalkulator!G160)</f>
        <v>0</v>
      </c>
      <c r="H160">
        <f>IF(Kalkulator!H160="","",Kalkulator!H160)</f>
        <v>0</v>
      </c>
      <c r="I160">
        <f ca="1">IF(Kalkulator!I160="","",Kalkulator!I160)</f>
        <v>0</v>
      </c>
      <c r="J160" t="str">
        <f>IF(Kalkulator!J160="","",Kalkulator!J160)</f>
        <v/>
      </c>
      <c r="K160">
        <f>IF(Kalkulator!K160="","",Kalkulator!K160)</f>
        <v>0</v>
      </c>
      <c r="L160" t="str">
        <f>IF(Kalkulator!L160="","",Kalkulator!L160)</f>
        <v/>
      </c>
      <c r="M160">
        <f>IF(Kalkulator!M160="","",Kalkulator!M160)</f>
        <v>0</v>
      </c>
      <c r="N160">
        <f>IF(Kalkulator!N160="","",Kalkulator!N160)</f>
        <v>1</v>
      </c>
      <c r="O160" t="e">
        <f ca="1">IF(Kalkulator!O160="","",Kalkulator!O160)</f>
        <v>#N/A</v>
      </c>
      <c r="P160">
        <f>IF(Kalkulator!P160="","",Kalkulator!P160)</f>
        <v>0</v>
      </c>
      <c r="Q160">
        <f ca="1">IF(Kalkulator!Q160="","",Kalkulator!Q160)</f>
        <v>0</v>
      </c>
      <c r="R160" s="47" t="str">
        <f t="shared" si="20"/>
        <v/>
      </c>
      <c r="S160" s="47" t="str">
        <f t="shared" si="14"/>
        <v/>
      </c>
      <c r="T160" s="47">
        <f t="shared" si="15"/>
        <v>0</v>
      </c>
      <c r="U160" s="47">
        <f t="shared" si="16"/>
        <v>0</v>
      </c>
      <c r="V160" s="47">
        <f t="shared" si="17"/>
        <v>0</v>
      </c>
      <c r="W160" s="47">
        <f t="shared" si="18"/>
        <v>0</v>
      </c>
      <c r="X160" s="48">
        <f t="shared" ca="1" si="19"/>
        <v>0</v>
      </c>
    </row>
    <row r="161" spans="3:24">
      <c r="C161"/>
      <c r="D161">
        <f>IF(Kalkulator!D161="","",Kalkulator!D161)</f>
        <v>0</v>
      </c>
      <c r="E161">
        <f>IF(Kalkulator!E161="","",Kalkulator!E161)</f>
        <v>0</v>
      </c>
      <c r="F161">
        <f>IF(Kalkulator!F161="","",Kalkulator!F161)</f>
        <v>0</v>
      </c>
      <c r="G161">
        <f>IF(Kalkulator!G161="","",Kalkulator!G161)</f>
        <v>0</v>
      </c>
      <c r="H161">
        <f>IF(Kalkulator!H161="","",Kalkulator!H161)</f>
        <v>0</v>
      </c>
      <c r="I161">
        <f ca="1">IF(Kalkulator!I161="","",Kalkulator!I161)</f>
        <v>0</v>
      </c>
      <c r="J161" t="str">
        <f>IF(Kalkulator!J161="","",Kalkulator!J161)</f>
        <v/>
      </c>
      <c r="K161">
        <f>IF(Kalkulator!K161="","",Kalkulator!K161)</f>
        <v>0</v>
      </c>
      <c r="L161" t="str">
        <f>IF(Kalkulator!L161="","",Kalkulator!L161)</f>
        <v/>
      </c>
      <c r="M161">
        <f>IF(Kalkulator!M161="","",Kalkulator!M161)</f>
        <v>0</v>
      </c>
      <c r="N161">
        <f>IF(Kalkulator!N161="","",Kalkulator!N161)</f>
        <v>1</v>
      </c>
      <c r="O161" t="e">
        <f ca="1">IF(Kalkulator!O161="","",Kalkulator!O161)</f>
        <v>#N/A</v>
      </c>
      <c r="P161">
        <f>IF(Kalkulator!P161="","",Kalkulator!P161)</f>
        <v>0</v>
      </c>
      <c r="Q161">
        <f ca="1">IF(Kalkulator!Q161="","",Kalkulator!Q161)</f>
        <v>0</v>
      </c>
      <c r="R161" s="47" t="str">
        <f t="shared" si="20"/>
        <v/>
      </c>
      <c r="S161" s="47" t="str">
        <f t="shared" si="14"/>
        <v/>
      </c>
      <c r="T161" s="47">
        <f t="shared" si="15"/>
        <v>0</v>
      </c>
      <c r="U161" s="47">
        <f t="shared" si="16"/>
        <v>0</v>
      </c>
      <c r="V161" s="47">
        <f t="shared" si="17"/>
        <v>0</v>
      </c>
      <c r="W161" s="47">
        <f t="shared" si="18"/>
        <v>0</v>
      </c>
      <c r="X161" s="48">
        <f t="shared" ca="1" si="19"/>
        <v>0</v>
      </c>
    </row>
    <row r="162" spans="3:24">
      <c r="C162"/>
      <c r="D162">
        <f>IF(Kalkulator!D162="","",Kalkulator!D162)</f>
        <v>0</v>
      </c>
      <c r="E162">
        <f>IF(Kalkulator!E162="","",Kalkulator!E162)</f>
        <v>0</v>
      </c>
      <c r="F162">
        <f>IF(Kalkulator!F162="","",Kalkulator!F162)</f>
        <v>0</v>
      </c>
      <c r="G162">
        <f>IF(Kalkulator!G162="","",Kalkulator!G162)</f>
        <v>0</v>
      </c>
      <c r="H162">
        <f>IF(Kalkulator!H162="","",Kalkulator!H162)</f>
        <v>0</v>
      </c>
      <c r="I162">
        <f ca="1">IF(Kalkulator!I162="","",Kalkulator!I162)</f>
        <v>0</v>
      </c>
      <c r="J162" t="str">
        <f>IF(Kalkulator!J162="","",Kalkulator!J162)</f>
        <v/>
      </c>
      <c r="K162">
        <f>IF(Kalkulator!K162="","",Kalkulator!K162)</f>
        <v>0</v>
      </c>
      <c r="L162" t="str">
        <f>IF(Kalkulator!L162="","",Kalkulator!L162)</f>
        <v/>
      </c>
      <c r="M162">
        <f>IF(Kalkulator!M162="","",Kalkulator!M162)</f>
        <v>0</v>
      </c>
      <c r="N162">
        <f>IF(Kalkulator!N162="","",Kalkulator!N162)</f>
        <v>1</v>
      </c>
      <c r="O162" t="e">
        <f ca="1">IF(Kalkulator!O162="","",Kalkulator!O162)</f>
        <v>#N/A</v>
      </c>
      <c r="P162">
        <f>IF(Kalkulator!P162="","",Kalkulator!P162)</f>
        <v>0</v>
      </c>
      <c r="Q162">
        <f ca="1">IF(Kalkulator!Q162="","",Kalkulator!Q162)</f>
        <v>0</v>
      </c>
      <c r="R162" s="47" t="str">
        <f t="shared" si="20"/>
        <v/>
      </c>
      <c r="S162" s="47" t="str">
        <f t="shared" si="14"/>
        <v/>
      </c>
      <c r="T162" s="47">
        <f t="shared" si="15"/>
        <v>0</v>
      </c>
      <c r="U162" s="47">
        <f t="shared" si="16"/>
        <v>0</v>
      </c>
      <c r="V162" s="47">
        <f t="shared" si="17"/>
        <v>0</v>
      </c>
      <c r="W162" s="47">
        <f t="shared" si="18"/>
        <v>0</v>
      </c>
      <c r="X162" s="48">
        <f t="shared" ca="1" si="19"/>
        <v>0</v>
      </c>
    </row>
    <row r="163" spans="3:24">
      <c r="C163"/>
      <c r="D163">
        <f>IF(Kalkulator!D163="","",Kalkulator!D163)</f>
        <v>0</v>
      </c>
      <c r="E163">
        <f>IF(Kalkulator!E163="","",Kalkulator!E163)</f>
        <v>0</v>
      </c>
      <c r="F163">
        <f>IF(Kalkulator!F163="","",Kalkulator!F163)</f>
        <v>0</v>
      </c>
      <c r="G163">
        <f>IF(Kalkulator!G163="","",Kalkulator!G163)</f>
        <v>0</v>
      </c>
      <c r="H163">
        <f>IF(Kalkulator!H163="","",Kalkulator!H163)</f>
        <v>0</v>
      </c>
      <c r="I163">
        <f ca="1">IF(Kalkulator!I163="","",Kalkulator!I163)</f>
        <v>0</v>
      </c>
      <c r="J163" t="str">
        <f>IF(Kalkulator!J163="","",Kalkulator!J163)</f>
        <v/>
      </c>
      <c r="K163">
        <f>IF(Kalkulator!K163="","",Kalkulator!K163)</f>
        <v>0</v>
      </c>
      <c r="L163" t="str">
        <f>IF(Kalkulator!L163="","",Kalkulator!L163)</f>
        <v/>
      </c>
      <c r="M163">
        <f>IF(Kalkulator!M163="","",Kalkulator!M163)</f>
        <v>0</v>
      </c>
      <c r="N163">
        <f>IF(Kalkulator!N163="","",Kalkulator!N163)</f>
        <v>1</v>
      </c>
      <c r="O163" t="e">
        <f ca="1">IF(Kalkulator!O163="","",Kalkulator!O163)</f>
        <v>#N/A</v>
      </c>
      <c r="P163">
        <f>IF(Kalkulator!P163="","",Kalkulator!P163)</f>
        <v>0</v>
      </c>
      <c r="Q163">
        <f ca="1">IF(Kalkulator!Q163="","",Kalkulator!Q163)</f>
        <v>0</v>
      </c>
      <c r="R163" s="47" t="str">
        <f t="shared" si="20"/>
        <v/>
      </c>
      <c r="S163" s="47" t="str">
        <f t="shared" si="14"/>
        <v/>
      </c>
      <c r="T163" s="47">
        <f t="shared" si="15"/>
        <v>0</v>
      </c>
      <c r="U163" s="47">
        <f t="shared" si="16"/>
        <v>0</v>
      </c>
      <c r="V163" s="47">
        <f t="shared" si="17"/>
        <v>0</v>
      </c>
      <c r="W163" s="47">
        <f t="shared" si="18"/>
        <v>0</v>
      </c>
      <c r="X163" s="48">
        <f t="shared" ca="1" si="19"/>
        <v>0</v>
      </c>
    </row>
    <row r="164" spans="3:24">
      <c r="C164"/>
      <c r="D164">
        <f>IF(Kalkulator!D164="","",Kalkulator!D164)</f>
        <v>0</v>
      </c>
      <c r="E164">
        <f>IF(Kalkulator!E164="","",Kalkulator!E164)</f>
        <v>0</v>
      </c>
      <c r="F164">
        <f>IF(Kalkulator!F164="","",Kalkulator!F164)</f>
        <v>0</v>
      </c>
      <c r="G164">
        <f>IF(Kalkulator!G164="","",Kalkulator!G164)</f>
        <v>0</v>
      </c>
      <c r="H164">
        <f>IF(Kalkulator!H164="","",Kalkulator!H164)</f>
        <v>0</v>
      </c>
      <c r="I164">
        <f ca="1">IF(Kalkulator!I164="","",Kalkulator!I164)</f>
        <v>0</v>
      </c>
      <c r="J164" t="str">
        <f>IF(Kalkulator!J164="","",Kalkulator!J164)</f>
        <v/>
      </c>
      <c r="K164">
        <f>IF(Kalkulator!K164="","",Kalkulator!K164)</f>
        <v>0</v>
      </c>
      <c r="L164" t="str">
        <f>IF(Kalkulator!L164="","",Kalkulator!L164)</f>
        <v/>
      </c>
      <c r="M164">
        <f>IF(Kalkulator!M164="","",Kalkulator!M164)</f>
        <v>0</v>
      </c>
      <c r="N164">
        <f>IF(Kalkulator!N164="","",Kalkulator!N164)</f>
        <v>1</v>
      </c>
      <c r="O164" t="e">
        <f ca="1">IF(Kalkulator!O164="","",Kalkulator!O164)</f>
        <v>#N/A</v>
      </c>
      <c r="P164">
        <f>IF(Kalkulator!P164="","",Kalkulator!P164)</f>
        <v>0</v>
      </c>
      <c r="Q164">
        <f ca="1">IF(Kalkulator!Q164="","",Kalkulator!Q164)</f>
        <v>0</v>
      </c>
      <c r="R164" s="47" t="str">
        <f t="shared" si="20"/>
        <v/>
      </c>
      <c r="S164" s="47" t="str">
        <f t="shared" si="14"/>
        <v/>
      </c>
      <c r="T164" s="47">
        <f t="shared" si="15"/>
        <v>0</v>
      </c>
      <c r="U164" s="47">
        <f t="shared" si="16"/>
        <v>0</v>
      </c>
      <c r="V164" s="47">
        <f t="shared" si="17"/>
        <v>0</v>
      </c>
      <c r="W164" s="47">
        <f t="shared" si="18"/>
        <v>0</v>
      </c>
      <c r="X164" s="48">
        <f t="shared" ca="1" si="19"/>
        <v>0</v>
      </c>
    </row>
    <row r="165" spans="3:24">
      <c r="C165"/>
      <c r="D165">
        <f>IF(Kalkulator!D165="","",Kalkulator!D165)</f>
        <v>0</v>
      </c>
      <c r="E165">
        <f>IF(Kalkulator!E165="","",Kalkulator!E165)</f>
        <v>0</v>
      </c>
      <c r="F165">
        <f>IF(Kalkulator!F165="","",Kalkulator!F165)</f>
        <v>0</v>
      </c>
      <c r="G165">
        <f>IF(Kalkulator!G165="","",Kalkulator!G165)</f>
        <v>0</v>
      </c>
      <c r="H165">
        <f>IF(Kalkulator!H165="","",Kalkulator!H165)</f>
        <v>0</v>
      </c>
      <c r="I165">
        <f ca="1">IF(Kalkulator!I165="","",Kalkulator!I165)</f>
        <v>0</v>
      </c>
      <c r="J165" t="str">
        <f>IF(Kalkulator!J165="","",Kalkulator!J165)</f>
        <v/>
      </c>
      <c r="K165">
        <f>IF(Kalkulator!K165="","",Kalkulator!K165)</f>
        <v>0</v>
      </c>
      <c r="L165" t="str">
        <f>IF(Kalkulator!L165="","",Kalkulator!L165)</f>
        <v/>
      </c>
      <c r="M165">
        <f>IF(Kalkulator!M165="","",Kalkulator!M165)</f>
        <v>0</v>
      </c>
      <c r="N165">
        <f>IF(Kalkulator!N165="","",Kalkulator!N165)</f>
        <v>1</v>
      </c>
      <c r="O165" t="e">
        <f ca="1">IF(Kalkulator!O165="","",Kalkulator!O165)</f>
        <v>#N/A</v>
      </c>
      <c r="P165">
        <f>IF(Kalkulator!P165="","",Kalkulator!P165)</f>
        <v>0</v>
      </c>
      <c r="Q165">
        <f ca="1">IF(Kalkulator!Q165="","",Kalkulator!Q165)</f>
        <v>0</v>
      </c>
      <c r="R165" s="47" t="str">
        <f t="shared" si="20"/>
        <v/>
      </c>
      <c r="S165" s="47" t="str">
        <f t="shared" si="14"/>
        <v/>
      </c>
      <c r="T165" s="47">
        <f t="shared" si="15"/>
        <v>0</v>
      </c>
      <c r="U165" s="47">
        <f t="shared" si="16"/>
        <v>0</v>
      </c>
      <c r="V165" s="47">
        <f t="shared" si="17"/>
        <v>0</v>
      </c>
      <c r="W165" s="47">
        <f t="shared" si="18"/>
        <v>0</v>
      </c>
      <c r="X165" s="48">
        <f t="shared" ca="1" si="19"/>
        <v>0</v>
      </c>
    </row>
    <row r="166" spans="3:24">
      <c r="C166"/>
      <c r="D166">
        <f>IF(Kalkulator!D166="","",Kalkulator!D166)</f>
        <v>0</v>
      </c>
      <c r="E166">
        <f>IF(Kalkulator!E166="","",Kalkulator!E166)</f>
        <v>0</v>
      </c>
      <c r="F166">
        <f>IF(Kalkulator!F166="","",Kalkulator!F166)</f>
        <v>0</v>
      </c>
      <c r="G166">
        <f>IF(Kalkulator!G166="","",Kalkulator!G166)</f>
        <v>0</v>
      </c>
      <c r="H166">
        <f>IF(Kalkulator!H166="","",Kalkulator!H166)</f>
        <v>0</v>
      </c>
      <c r="I166">
        <f ca="1">IF(Kalkulator!I166="","",Kalkulator!I166)</f>
        <v>0</v>
      </c>
      <c r="J166" t="str">
        <f>IF(Kalkulator!J166="","",Kalkulator!J166)</f>
        <v/>
      </c>
      <c r="K166">
        <f>IF(Kalkulator!K166="","",Kalkulator!K166)</f>
        <v>0</v>
      </c>
      <c r="L166" t="str">
        <f>IF(Kalkulator!L166="","",Kalkulator!L166)</f>
        <v/>
      </c>
      <c r="M166">
        <f>IF(Kalkulator!M166="","",Kalkulator!M166)</f>
        <v>0</v>
      </c>
      <c r="N166">
        <f>IF(Kalkulator!N166="","",Kalkulator!N166)</f>
        <v>1</v>
      </c>
      <c r="O166" t="e">
        <f ca="1">IF(Kalkulator!O166="","",Kalkulator!O166)</f>
        <v>#N/A</v>
      </c>
      <c r="P166">
        <f>IF(Kalkulator!P166="","",Kalkulator!P166)</f>
        <v>0</v>
      </c>
      <c r="Q166">
        <f ca="1">IF(Kalkulator!Q166="","",Kalkulator!Q166)</f>
        <v>0</v>
      </c>
      <c r="R166" s="47" t="str">
        <f t="shared" si="20"/>
        <v/>
      </c>
      <c r="S166" s="47" t="str">
        <f t="shared" si="14"/>
        <v/>
      </c>
      <c r="T166" s="47">
        <f t="shared" si="15"/>
        <v>0</v>
      </c>
      <c r="U166" s="47">
        <f t="shared" si="16"/>
        <v>0</v>
      </c>
      <c r="V166" s="47">
        <f t="shared" si="17"/>
        <v>0</v>
      </c>
      <c r="W166" s="47">
        <f t="shared" si="18"/>
        <v>0</v>
      </c>
      <c r="X166" s="48">
        <f t="shared" ca="1" si="19"/>
        <v>0</v>
      </c>
    </row>
    <row r="167" spans="3:24">
      <c r="C167"/>
      <c r="D167">
        <f>IF(Kalkulator!D167="","",Kalkulator!D167)</f>
        <v>0</v>
      </c>
      <c r="E167">
        <f>IF(Kalkulator!E167="","",Kalkulator!E167)</f>
        <v>0</v>
      </c>
      <c r="F167">
        <f>IF(Kalkulator!F167="","",Kalkulator!F167)</f>
        <v>0</v>
      </c>
      <c r="G167">
        <f>IF(Kalkulator!G167="","",Kalkulator!G167)</f>
        <v>0</v>
      </c>
      <c r="H167">
        <f>IF(Kalkulator!H167="","",Kalkulator!H167)</f>
        <v>0</v>
      </c>
      <c r="I167">
        <f ca="1">IF(Kalkulator!I167="","",Kalkulator!I167)</f>
        <v>0</v>
      </c>
      <c r="J167" t="str">
        <f>IF(Kalkulator!J167="","",Kalkulator!J167)</f>
        <v/>
      </c>
      <c r="K167">
        <f>IF(Kalkulator!K167="","",Kalkulator!K167)</f>
        <v>0</v>
      </c>
      <c r="L167" t="str">
        <f>IF(Kalkulator!L167="","",Kalkulator!L167)</f>
        <v/>
      </c>
      <c r="M167">
        <f>IF(Kalkulator!M167="","",Kalkulator!M167)</f>
        <v>0</v>
      </c>
      <c r="N167">
        <f>IF(Kalkulator!N167="","",Kalkulator!N167)</f>
        <v>1</v>
      </c>
      <c r="O167" t="e">
        <f ca="1">IF(Kalkulator!O167="","",Kalkulator!O167)</f>
        <v>#N/A</v>
      </c>
      <c r="P167">
        <f>IF(Kalkulator!P167="","",Kalkulator!P167)</f>
        <v>0</v>
      </c>
      <c r="Q167">
        <f ca="1">IF(Kalkulator!Q167="","",Kalkulator!Q167)</f>
        <v>0</v>
      </c>
      <c r="R167" s="47" t="str">
        <f t="shared" si="20"/>
        <v/>
      </c>
      <c r="S167" s="47" t="str">
        <f t="shared" si="14"/>
        <v/>
      </c>
      <c r="T167" s="47">
        <f t="shared" si="15"/>
        <v>0</v>
      </c>
      <c r="U167" s="47">
        <f t="shared" si="16"/>
        <v>0</v>
      </c>
      <c r="V167" s="47">
        <f t="shared" si="17"/>
        <v>0</v>
      </c>
      <c r="W167" s="47">
        <f t="shared" si="18"/>
        <v>0</v>
      </c>
      <c r="X167" s="48">
        <f t="shared" ca="1" si="19"/>
        <v>0</v>
      </c>
    </row>
    <row r="168" spans="3:24">
      <c r="C168"/>
      <c r="D168">
        <f>IF(Kalkulator!D168="","",Kalkulator!D168)</f>
        <v>0</v>
      </c>
      <c r="E168">
        <f>IF(Kalkulator!E168="","",Kalkulator!E168)</f>
        <v>0</v>
      </c>
      <c r="F168">
        <f>IF(Kalkulator!F168="","",Kalkulator!F168)</f>
        <v>0</v>
      </c>
      <c r="G168">
        <f>IF(Kalkulator!G168="","",Kalkulator!G168)</f>
        <v>0</v>
      </c>
      <c r="H168">
        <f>IF(Kalkulator!H168="","",Kalkulator!H168)</f>
        <v>0</v>
      </c>
      <c r="I168">
        <f ca="1">IF(Kalkulator!I168="","",Kalkulator!I168)</f>
        <v>0</v>
      </c>
      <c r="J168" t="str">
        <f>IF(Kalkulator!J168="","",Kalkulator!J168)</f>
        <v/>
      </c>
      <c r="K168">
        <f>IF(Kalkulator!K168="","",Kalkulator!K168)</f>
        <v>0</v>
      </c>
      <c r="L168" t="str">
        <f>IF(Kalkulator!L168="","",Kalkulator!L168)</f>
        <v/>
      </c>
      <c r="M168">
        <f>IF(Kalkulator!M168="","",Kalkulator!M168)</f>
        <v>0</v>
      </c>
      <c r="N168">
        <f>IF(Kalkulator!N168="","",Kalkulator!N168)</f>
        <v>1</v>
      </c>
      <c r="O168" t="e">
        <f ca="1">IF(Kalkulator!O168="","",Kalkulator!O168)</f>
        <v>#N/A</v>
      </c>
      <c r="P168">
        <f>IF(Kalkulator!P168="","",Kalkulator!P168)</f>
        <v>0</v>
      </c>
      <c r="Q168">
        <f ca="1">IF(Kalkulator!Q168="","",Kalkulator!Q168)</f>
        <v>0</v>
      </c>
      <c r="R168" s="47" t="str">
        <f t="shared" si="20"/>
        <v/>
      </c>
      <c r="S168" s="47" t="str">
        <f t="shared" si="14"/>
        <v/>
      </c>
      <c r="T168" s="47">
        <f t="shared" si="15"/>
        <v>0</v>
      </c>
      <c r="U168" s="47">
        <f t="shared" si="16"/>
        <v>0</v>
      </c>
      <c r="V168" s="47">
        <f t="shared" si="17"/>
        <v>0</v>
      </c>
      <c r="W168" s="47">
        <f t="shared" si="18"/>
        <v>0</v>
      </c>
      <c r="X168" s="48">
        <f t="shared" ca="1" si="19"/>
        <v>0</v>
      </c>
    </row>
    <row r="169" spans="3:24">
      <c r="C169"/>
      <c r="D169">
        <f>IF(Kalkulator!D169="","",Kalkulator!D169)</f>
        <v>0</v>
      </c>
      <c r="E169">
        <f>IF(Kalkulator!E169="","",Kalkulator!E169)</f>
        <v>0</v>
      </c>
      <c r="F169">
        <f>IF(Kalkulator!F169="","",Kalkulator!F169)</f>
        <v>0</v>
      </c>
      <c r="G169">
        <f>IF(Kalkulator!G169="","",Kalkulator!G169)</f>
        <v>0</v>
      </c>
      <c r="H169">
        <f>IF(Kalkulator!H169="","",Kalkulator!H169)</f>
        <v>0</v>
      </c>
      <c r="I169">
        <f ca="1">IF(Kalkulator!I169="","",Kalkulator!I169)</f>
        <v>0</v>
      </c>
      <c r="J169" t="str">
        <f>IF(Kalkulator!J169="","",Kalkulator!J169)</f>
        <v/>
      </c>
      <c r="K169">
        <f>IF(Kalkulator!K169="","",Kalkulator!K169)</f>
        <v>0</v>
      </c>
      <c r="L169" t="str">
        <f>IF(Kalkulator!L169="","",Kalkulator!L169)</f>
        <v/>
      </c>
      <c r="M169">
        <f>IF(Kalkulator!M169="","",Kalkulator!M169)</f>
        <v>0</v>
      </c>
      <c r="N169">
        <f>IF(Kalkulator!N169="","",Kalkulator!N169)</f>
        <v>1</v>
      </c>
      <c r="O169" t="e">
        <f ca="1">IF(Kalkulator!O169="","",Kalkulator!O169)</f>
        <v>#N/A</v>
      </c>
      <c r="P169">
        <f>IF(Kalkulator!P169="","",Kalkulator!P169)</f>
        <v>0</v>
      </c>
      <c r="Q169">
        <f ca="1">IF(Kalkulator!Q169="","",Kalkulator!Q169)</f>
        <v>0</v>
      </c>
      <c r="R169" s="47" t="str">
        <f t="shared" si="20"/>
        <v/>
      </c>
      <c r="S169" s="47" t="str">
        <f t="shared" si="14"/>
        <v/>
      </c>
      <c r="T169" s="47">
        <f t="shared" si="15"/>
        <v>0</v>
      </c>
      <c r="U169" s="47">
        <f t="shared" si="16"/>
        <v>0</v>
      </c>
      <c r="V169" s="47">
        <f t="shared" si="17"/>
        <v>0</v>
      </c>
      <c r="W169" s="47">
        <f t="shared" si="18"/>
        <v>0</v>
      </c>
      <c r="X169" s="48">
        <f t="shared" ca="1" si="19"/>
        <v>0</v>
      </c>
    </row>
    <row r="170" spans="3:24">
      <c r="C170"/>
      <c r="D170">
        <f>IF(Kalkulator!D170="","",Kalkulator!D170)</f>
        <v>0</v>
      </c>
      <c r="E170">
        <f>IF(Kalkulator!E170="","",Kalkulator!E170)</f>
        <v>0</v>
      </c>
      <c r="F170">
        <f>IF(Kalkulator!F170="","",Kalkulator!F170)</f>
        <v>0</v>
      </c>
      <c r="G170">
        <f>IF(Kalkulator!G170="","",Kalkulator!G170)</f>
        <v>0</v>
      </c>
      <c r="H170">
        <f>IF(Kalkulator!H170="","",Kalkulator!H170)</f>
        <v>0</v>
      </c>
      <c r="I170">
        <f ca="1">IF(Kalkulator!I170="","",Kalkulator!I170)</f>
        <v>0</v>
      </c>
      <c r="J170" t="str">
        <f>IF(Kalkulator!J170="","",Kalkulator!J170)</f>
        <v/>
      </c>
      <c r="K170">
        <f>IF(Kalkulator!K170="","",Kalkulator!K170)</f>
        <v>0</v>
      </c>
      <c r="L170" t="str">
        <f>IF(Kalkulator!L170="","",Kalkulator!L170)</f>
        <v/>
      </c>
      <c r="M170">
        <f>IF(Kalkulator!M170="","",Kalkulator!M170)</f>
        <v>0</v>
      </c>
      <c r="N170">
        <f>IF(Kalkulator!N170="","",Kalkulator!N170)</f>
        <v>1</v>
      </c>
      <c r="O170" t="e">
        <f ca="1">IF(Kalkulator!O170="","",Kalkulator!O170)</f>
        <v>#N/A</v>
      </c>
      <c r="P170">
        <f>IF(Kalkulator!P170="","",Kalkulator!P170)</f>
        <v>0</v>
      </c>
      <c r="Q170">
        <f ca="1">IF(Kalkulator!Q170="","",Kalkulator!Q170)</f>
        <v>0</v>
      </c>
      <c r="R170" s="47" t="str">
        <f t="shared" si="20"/>
        <v/>
      </c>
      <c r="S170" s="47" t="str">
        <f t="shared" si="14"/>
        <v/>
      </c>
      <c r="T170" s="47">
        <f t="shared" si="15"/>
        <v>0</v>
      </c>
      <c r="U170" s="47">
        <f t="shared" si="16"/>
        <v>0</v>
      </c>
      <c r="V170" s="47">
        <f t="shared" si="17"/>
        <v>0</v>
      </c>
      <c r="W170" s="47">
        <f t="shared" si="18"/>
        <v>0</v>
      </c>
      <c r="X170" s="48">
        <f t="shared" ca="1" si="19"/>
        <v>0</v>
      </c>
    </row>
    <row r="171" spans="3:24">
      <c r="C171"/>
      <c r="D171">
        <f>IF(Kalkulator!D171="","",Kalkulator!D171)</f>
        <v>0</v>
      </c>
      <c r="E171">
        <f>IF(Kalkulator!E171="","",Kalkulator!E171)</f>
        <v>0</v>
      </c>
      <c r="F171">
        <f>IF(Kalkulator!F171="","",Kalkulator!F171)</f>
        <v>0</v>
      </c>
      <c r="G171">
        <f>IF(Kalkulator!G171="","",Kalkulator!G171)</f>
        <v>0</v>
      </c>
      <c r="H171">
        <f>IF(Kalkulator!H171="","",Kalkulator!H171)</f>
        <v>0</v>
      </c>
      <c r="I171">
        <f ca="1">IF(Kalkulator!I171="","",Kalkulator!I171)</f>
        <v>0</v>
      </c>
      <c r="J171" t="str">
        <f>IF(Kalkulator!J171="","",Kalkulator!J171)</f>
        <v/>
      </c>
      <c r="K171">
        <f>IF(Kalkulator!K171="","",Kalkulator!K171)</f>
        <v>0</v>
      </c>
      <c r="L171" t="str">
        <f>IF(Kalkulator!L171="","",Kalkulator!L171)</f>
        <v/>
      </c>
      <c r="M171">
        <f>IF(Kalkulator!M171="","",Kalkulator!M171)</f>
        <v>0</v>
      </c>
      <c r="N171">
        <f>IF(Kalkulator!N171="","",Kalkulator!N171)</f>
        <v>1</v>
      </c>
      <c r="O171" t="e">
        <f ca="1">IF(Kalkulator!O171="","",Kalkulator!O171)</f>
        <v>#N/A</v>
      </c>
      <c r="P171">
        <f>IF(Kalkulator!P171="","",Kalkulator!P171)</f>
        <v>0</v>
      </c>
      <c r="Q171">
        <f ca="1">IF(Kalkulator!Q171="","",Kalkulator!Q171)</f>
        <v>0</v>
      </c>
      <c r="R171" s="47" t="str">
        <f t="shared" si="20"/>
        <v/>
      </c>
      <c r="S171" s="47" t="str">
        <f t="shared" si="14"/>
        <v/>
      </c>
      <c r="T171" s="47">
        <f t="shared" si="15"/>
        <v>0</v>
      </c>
      <c r="U171" s="47">
        <f t="shared" si="16"/>
        <v>0</v>
      </c>
      <c r="V171" s="47">
        <f t="shared" si="17"/>
        <v>0</v>
      </c>
      <c r="W171" s="47">
        <f t="shared" si="18"/>
        <v>0</v>
      </c>
      <c r="X171" s="48">
        <f t="shared" ca="1" si="19"/>
        <v>0</v>
      </c>
    </row>
    <row r="172" spans="3:24">
      <c r="C172"/>
      <c r="D172">
        <f>IF(Kalkulator!D172="","",Kalkulator!D172)</f>
        <v>0</v>
      </c>
      <c r="E172">
        <f>IF(Kalkulator!E172="","",Kalkulator!E172)</f>
        <v>0</v>
      </c>
      <c r="F172">
        <f>IF(Kalkulator!F172="","",Kalkulator!F172)</f>
        <v>0</v>
      </c>
      <c r="G172">
        <f>IF(Kalkulator!G172="","",Kalkulator!G172)</f>
        <v>0</v>
      </c>
      <c r="H172">
        <f>IF(Kalkulator!H172="","",Kalkulator!H172)</f>
        <v>0</v>
      </c>
      <c r="I172">
        <f ca="1">IF(Kalkulator!I172="","",Kalkulator!I172)</f>
        <v>0</v>
      </c>
      <c r="J172" t="str">
        <f>IF(Kalkulator!J172="","",Kalkulator!J172)</f>
        <v/>
      </c>
      <c r="K172">
        <f>IF(Kalkulator!K172="","",Kalkulator!K172)</f>
        <v>0</v>
      </c>
      <c r="L172" t="str">
        <f>IF(Kalkulator!L172="","",Kalkulator!L172)</f>
        <v/>
      </c>
      <c r="M172">
        <f>IF(Kalkulator!M172="","",Kalkulator!M172)</f>
        <v>0</v>
      </c>
      <c r="N172">
        <f>IF(Kalkulator!N172="","",Kalkulator!N172)</f>
        <v>1</v>
      </c>
      <c r="O172" t="e">
        <f ca="1">IF(Kalkulator!O172="","",Kalkulator!O172)</f>
        <v>#N/A</v>
      </c>
      <c r="P172">
        <f>IF(Kalkulator!P172="","",Kalkulator!P172)</f>
        <v>0</v>
      </c>
      <c r="Q172">
        <f ca="1">IF(Kalkulator!Q172="","",Kalkulator!Q172)</f>
        <v>0</v>
      </c>
      <c r="R172" s="47" t="str">
        <f t="shared" si="20"/>
        <v/>
      </c>
      <c r="S172" s="47" t="str">
        <f t="shared" si="14"/>
        <v/>
      </c>
      <c r="T172" s="47">
        <f t="shared" si="15"/>
        <v>0</v>
      </c>
      <c r="U172" s="47">
        <f t="shared" si="16"/>
        <v>0</v>
      </c>
      <c r="V172" s="47">
        <f t="shared" si="17"/>
        <v>0</v>
      </c>
      <c r="W172" s="47">
        <f t="shared" si="18"/>
        <v>0</v>
      </c>
      <c r="X172" s="48">
        <f t="shared" ca="1" si="19"/>
        <v>0</v>
      </c>
    </row>
    <row r="173" spans="3:24">
      <c r="C173"/>
      <c r="D173">
        <f>IF(Kalkulator!D173="","",Kalkulator!D173)</f>
        <v>0</v>
      </c>
      <c r="E173">
        <f>IF(Kalkulator!E173="","",Kalkulator!E173)</f>
        <v>0</v>
      </c>
      <c r="F173">
        <f>IF(Kalkulator!F173="","",Kalkulator!F173)</f>
        <v>0</v>
      </c>
      <c r="G173">
        <f>IF(Kalkulator!G173="","",Kalkulator!G173)</f>
        <v>0</v>
      </c>
      <c r="H173">
        <f>IF(Kalkulator!H173="","",Kalkulator!H173)</f>
        <v>0</v>
      </c>
      <c r="I173">
        <f ca="1">IF(Kalkulator!I173="","",Kalkulator!I173)</f>
        <v>0</v>
      </c>
      <c r="J173" t="str">
        <f>IF(Kalkulator!J173="","",Kalkulator!J173)</f>
        <v/>
      </c>
      <c r="K173">
        <f>IF(Kalkulator!K173="","",Kalkulator!K173)</f>
        <v>0</v>
      </c>
      <c r="L173" t="str">
        <f>IF(Kalkulator!L173="","",Kalkulator!L173)</f>
        <v/>
      </c>
      <c r="M173">
        <f>IF(Kalkulator!M173="","",Kalkulator!M173)</f>
        <v>0</v>
      </c>
      <c r="N173">
        <f>IF(Kalkulator!N173="","",Kalkulator!N173)</f>
        <v>1</v>
      </c>
      <c r="O173" t="e">
        <f ca="1">IF(Kalkulator!O173="","",Kalkulator!O173)</f>
        <v>#N/A</v>
      </c>
      <c r="P173">
        <f>IF(Kalkulator!P173="","",Kalkulator!P173)</f>
        <v>0</v>
      </c>
      <c r="Q173">
        <f ca="1">IF(Kalkulator!Q173="","",Kalkulator!Q173)</f>
        <v>0</v>
      </c>
      <c r="R173" s="47" t="str">
        <f t="shared" si="20"/>
        <v/>
      </c>
      <c r="S173" s="47" t="str">
        <f t="shared" si="14"/>
        <v/>
      </c>
      <c r="T173" s="47">
        <f t="shared" si="15"/>
        <v>0</v>
      </c>
      <c r="U173" s="47">
        <f t="shared" si="16"/>
        <v>0</v>
      </c>
      <c r="V173" s="47">
        <f t="shared" si="17"/>
        <v>0</v>
      </c>
      <c r="W173" s="47">
        <f t="shared" si="18"/>
        <v>0</v>
      </c>
      <c r="X173" s="48">
        <f t="shared" ca="1" si="19"/>
        <v>0</v>
      </c>
    </row>
    <row r="174" spans="3:24">
      <c r="C174"/>
      <c r="D174">
        <f>IF(Kalkulator!D174="","",Kalkulator!D174)</f>
        <v>0</v>
      </c>
      <c r="E174">
        <f>IF(Kalkulator!E174="","",Kalkulator!E174)</f>
        <v>0</v>
      </c>
      <c r="F174">
        <f>IF(Kalkulator!F174="","",Kalkulator!F174)</f>
        <v>0</v>
      </c>
      <c r="G174">
        <f>IF(Kalkulator!G174="","",Kalkulator!G174)</f>
        <v>0</v>
      </c>
      <c r="H174">
        <f>IF(Kalkulator!H174="","",Kalkulator!H174)</f>
        <v>0</v>
      </c>
      <c r="I174">
        <f ca="1">IF(Kalkulator!I174="","",Kalkulator!I174)</f>
        <v>0</v>
      </c>
      <c r="J174" t="str">
        <f>IF(Kalkulator!J174="","",Kalkulator!J174)</f>
        <v/>
      </c>
      <c r="K174">
        <f>IF(Kalkulator!K174="","",Kalkulator!K174)</f>
        <v>0</v>
      </c>
      <c r="L174" t="str">
        <f>IF(Kalkulator!L174="","",Kalkulator!L174)</f>
        <v/>
      </c>
      <c r="M174">
        <f>IF(Kalkulator!M174="","",Kalkulator!M174)</f>
        <v>0</v>
      </c>
      <c r="N174">
        <f>IF(Kalkulator!N174="","",Kalkulator!N174)</f>
        <v>1</v>
      </c>
      <c r="O174" t="e">
        <f ca="1">IF(Kalkulator!O174="","",Kalkulator!O174)</f>
        <v>#N/A</v>
      </c>
      <c r="P174">
        <f>IF(Kalkulator!P174="","",Kalkulator!P174)</f>
        <v>0</v>
      </c>
      <c r="Q174">
        <f ca="1">IF(Kalkulator!Q174="","",Kalkulator!Q174)</f>
        <v>0</v>
      </c>
      <c r="R174" s="47" t="str">
        <f t="shared" si="20"/>
        <v/>
      </c>
      <c r="S174" s="47" t="str">
        <f t="shared" si="14"/>
        <v/>
      </c>
      <c r="T174" s="47">
        <f t="shared" si="15"/>
        <v>0</v>
      </c>
      <c r="U174" s="47">
        <f t="shared" si="16"/>
        <v>0</v>
      </c>
      <c r="V174" s="47">
        <f t="shared" si="17"/>
        <v>0</v>
      </c>
      <c r="W174" s="47">
        <f t="shared" si="18"/>
        <v>0</v>
      </c>
      <c r="X174" s="48">
        <f t="shared" ca="1" si="19"/>
        <v>0</v>
      </c>
    </row>
    <row r="175" spans="3:24">
      <c r="C175"/>
      <c r="D175">
        <f>IF(Kalkulator!D175="","",Kalkulator!D175)</f>
        <v>0</v>
      </c>
      <c r="E175">
        <f>IF(Kalkulator!E175="","",Kalkulator!E175)</f>
        <v>0</v>
      </c>
      <c r="F175">
        <f>IF(Kalkulator!F175="","",Kalkulator!F175)</f>
        <v>0</v>
      </c>
      <c r="G175">
        <f>IF(Kalkulator!G175="","",Kalkulator!G175)</f>
        <v>0</v>
      </c>
      <c r="H175">
        <f>IF(Kalkulator!H175="","",Kalkulator!H175)</f>
        <v>0</v>
      </c>
      <c r="I175">
        <f ca="1">IF(Kalkulator!I175="","",Kalkulator!I175)</f>
        <v>0</v>
      </c>
      <c r="J175" t="str">
        <f>IF(Kalkulator!J175="","",Kalkulator!J175)</f>
        <v/>
      </c>
      <c r="K175">
        <f>IF(Kalkulator!K175="","",Kalkulator!K175)</f>
        <v>0</v>
      </c>
      <c r="L175" t="str">
        <f>IF(Kalkulator!L175="","",Kalkulator!L175)</f>
        <v/>
      </c>
      <c r="M175">
        <f>IF(Kalkulator!M175="","",Kalkulator!M175)</f>
        <v>0</v>
      </c>
      <c r="N175">
        <f>IF(Kalkulator!N175="","",Kalkulator!N175)</f>
        <v>1</v>
      </c>
      <c r="O175" t="e">
        <f ca="1">IF(Kalkulator!O175="","",Kalkulator!O175)</f>
        <v>#N/A</v>
      </c>
      <c r="P175">
        <f>IF(Kalkulator!P175="","",Kalkulator!P175)</f>
        <v>0</v>
      </c>
      <c r="Q175">
        <f ca="1">IF(Kalkulator!Q175="","",Kalkulator!Q175)</f>
        <v>0</v>
      </c>
      <c r="R175" s="47" t="str">
        <f t="shared" si="20"/>
        <v/>
      </c>
      <c r="S175" s="47" t="str">
        <f t="shared" si="14"/>
        <v/>
      </c>
      <c r="T175" s="47">
        <f t="shared" si="15"/>
        <v>0</v>
      </c>
      <c r="U175" s="47">
        <f t="shared" si="16"/>
        <v>0</v>
      </c>
      <c r="V175" s="47">
        <f t="shared" si="17"/>
        <v>0</v>
      </c>
      <c r="W175" s="47">
        <f t="shared" si="18"/>
        <v>0</v>
      </c>
      <c r="X175" s="48">
        <f t="shared" ca="1" si="19"/>
        <v>0</v>
      </c>
    </row>
    <row r="176" spans="3:24">
      <c r="C176"/>
      <c r="D176">
        <f>IF(Kalkulator!D176="","",Kalkulator!D176)</f>
        <v>0</v>
      </c>
      <c r="E176">
        <f>IF(Kalkulator!E176="","",Kalkulator!E176)</f>
        <v>0</v>
      </c>
      <c r="F176">
        <f>IF(Kalkulator!F176="","",Kalkulator!F176)</f>
        <v>0</v>
      </c>
      <c r="G176">
        <f>IF(Kalkulator!G176="","",Kalkulator!G176)</f>
        <v>0</v>
      </c>
      <c r="H176">
        <f>IF(Kalkulator!H176="","",Kalkulator!H176)</f>
        <v>0</v>
      </c>
      <c r="I176">
        <f ca="1">IF(Kalkulator!I176="","",Kalkulator!I176)</f>
        <v>0</v>
      </c>
      <c r="J176" t="str">
        <f>IF(Kalkulator!J176="","",Kalkulator!J176)</f>
        <v/>
      </c>
      <c r="K176">
        <f>IF(Kalkulator!K176="","",Kalkulator!K176)</f>
        <v>0</v>
      </c>
      <c r="L176" t="str">
        <f>IF(Kalkulator!L176="","",Kalkulator!L176)</f>
        <v/>
      </c>
      <c r="M176">
        <f>IF(Kalkulator!M176="","",Kalkulator!M176)</f>
        <v>0</v>
      </c>
      <c r="N176">
        <f>IF(Kalkulator!N176="","",Kalkulator!N176)</f>
        <v>1</v>
      </c>
      <c r="O176" t="e">
        <f ca="1">IF(Kalkulator!O176="","",Kalkulator!O176)</f>
        <v>#N/A</v>
      </c>
      <c r="P176">
        <f>IF(Kalkulator!P176="","",Kalkulator!P176)</f>
        <v>0</v>
      </c>
      <c r="Q176">
        <f ca="1">IF(Kalkulator!Q176="","",Kalkulator!Q176)</f>
        <v>0</v>
      </c>
      <c r="R176" s="47" t="str">
        <f t="shared" si="20"/>
        <v/>
      </c>
      <c r="S176" s="47" t="str">
        <f t="shared" si="14"/>
        <v/>
      </c>
      <c r="T176" s="47">
        <f t="shared" si="15"/>
        <v>0</v>
      </c>
      <c r="U176" s="47">
        <f t="shared" si="16"/>
        <v>0</v>
      </c>
      <c r="V176" s="47">
        <f t="shared" si="17"/>
        <v>0</v>
      </c>
      <c r="W176" s="47">
        <f t="shared" si="18"/>
        <v>0</v>
      </c>
      <c r="X176" s="48">
        <f t="shared" ca="1" si="19"/>
        <v>0</v>
      </c>
    </row>
    <row r="177" spans="3:24">
      <c r="C177"/>
      <c r="D177">
        <f>IF(Kalkulator!D177="","",Kalkulator!D177)</f>
        <v>0</v>
      </c>
      <c r="E177">
        <f>IF(Kalkulator!E177="","",Kalkulator!E177)</f>
        <v>0</v>
      </c>
      <c r="F177">
        <f>IF(Kalkulator!F177="","",Kalkulator!F177)</f>
        <v>0</v>
      </c>
      <c r="G177">
        <f>IF(Kalkulator!G177="","",Kalkulator!G177)</f>
        <v>0</v>
      </c>
      <c r="H177">
        <f>IF(Kalkulator!H177="","",Kalkulator!H177)</f>
        <v>0</v>
      </c>
      <c r="I177">
        <f ca="1">IF(Kalkulator!I177="","",Kalkulator!I177)</f>
        <v>0</v>
      </c>
      <c r="J177" t="str">
        <f>IF(Kalkulator!J177="","",Kalkulator!J177)</f>
        <v/>
      </c>
      <c r="K177">
        <f>IF(Kalkulator!K177="","",Kalkulator!K177)</f>
        <v>0</v>
      </c>
      <c r="L177" t="str">
        <f>IF(Kalkulator!L177="","",Kalkulator!L177)</f>
        <v/>
      </c>
      <c r="M177">
        <f>IF(Kalkulator!M177="","",Kalkulator!M177)</f>
        <v>0</v>
      </c>
      <c r="N177">
        <f>IF(Kalkulator!N177="","",Kalkulator!N177)</f>
        <v>1</v>
      </c>
      <c r="O177" t="e">
        <f ca="1">IF(Kalkulator!O177="","",Kalkulator!O177)</f>
        <v>#N/A</v>
      </c>
      <c r="P177">
        <f>IF(Kalkulator!P177="","",Kalkulator!P177)</f>
        <v>0</v>
      </c>
      <c r="Q177">
        <f ca="1">IF(Kalkulator!Q177="","",Kalkulator!Q177)</f>
        <v>0</v>
      </c>
      <c r="R177" s="47" t="str">
        <f t="shared" si="20"/>
        <v/>
      </c>
      <c r="S177" s="47" t="str">
        <f t="shared" si="14"/>
        <v/>
      </c>
      <c r="T177" s="47">
        <f t="shared" si="15"/>
        <v>0</v>
      </c>
      <c r="U177" s="47">
        <f t="shared" si="16"/>
        <v>0</v>
      </c>
      <c r="V177" s="47">
        <f t="shared" si="17"/>
        <v>0</v>
      </c>
      <c r="W177" s="47">
        <f t="shared" si="18"/>
        <v>0</v>
      </c>
      <c r="X177" s="48">
        <f t="shared" ca="1" si="19"/>
        <v>0</v>
      </c>
    </row>
    <row r="178" spans="3:24">
      <c r="C178"/>
      <c r="D178">
        <f>IF(Kalkulator!D178="","",Kalkulator!D178)</f>
        <v>0</v>
      </c>
      <c r="E178">
        <f>IF(Kalkulator!E178="","",Kalkulator!E178)</f>
        <v>0</v>
      </c>
      <c r="F178">
        <f>IF(Kalkulator!F178="","",Kalkulator!F178)</f>
        <v>0</v>
      </c>
      <c r="G178">
        <f>IF(Kalkulator!G178="","",Kalkulator!G178)</f>
        <v>0</v>
      </c>
      <c r="H178">
        <f>IF(Kalkulator!H178="","",Kalkulator!H178)</f>
        <v>0</v>
      </c>
      <c r="I178">
        <f ca="1">IF(Kalkulator!I178="","",Kalkulator!I178)</f>
        <v>0</v>
      </c>
      <c r="J178" t="str">
        <f>IF(Kalkulator!J178="","",Kalkulator!J178)</f>
        <v/>
      </c>
      <c r="K178">
        <f>IF(Kalkulator!K178="","",Kalkulator!K178)</f>
        <v>0</v>
      </c>
      <c r="L178" t="str">
        <f>IF(Kalkulator!L178="","",Kalkulator!L178)</f>
        <v/>
      </c>
      <c r="M178">
        <f>IF(Kalkulator!M178="","",Kalkulator!M178)</f>
        <v>0</v>
      </c>
      <c r="N178">
        <f>IF(Kalkulator!N178="","",Kalkulator!N178)</f>
        <v>1</v>
      </c>
      <c r="O178" t="e">
        <f ca="1">IF(Kalkulator!O178="","",Kalkulator!O178)</f>
        <v>#N/A</v>
      </c>
      <c r="P178">
        <f>IF(Kalkulator!P178="","",Kalkulator!P178)</f>
        <v>0</v>
      </c>
      <c r="Q178">
        <f ca="1">IF(Kalkulator!Q178="","",Kalkulator!Q178)</f>
        <v>0</v>
      </c>
      <c r="R178" s="47" t="str">
        <f t="shared" si="20"/>
        <v/>
      </c>
      <c r="S178" s="47" t="str">
        <f t="shared" si="14"/>
        <v/>
      </c>
      <c r="T178" s="47">
        <f t="shared" si="15"/>
        <v>0</v>
      </c>
      <c r="U178" s="47">
        <f t="shared" si="16"/>
        <v>0</v>
      </c>
      <c r="V178" s="47">
        <f t="shared" si="17"/>
        <v>0</v>
      </c>
      <c r="W178" s="47">
        <f t="shared" si="18"/>
        <v>0</v>
      </c>
      <c r="X178" s="48">
        <f t="shared" ca="1" si="19"/>
        <v>0</v>
      </c>
    </row>
    <row r="179" spans="3:24">
      <c r="C179"/>
      <c r="D179">
        <f>IF(Kalkulator!D179="","",Kalkulator!D179)</f>
        <v>0</v>
      </c>
      <c r="E179">
        <f>IF(Kalkulator!E179="","",Kalkulator!E179)</f>
        <v>0</v>
      </c>
      <c r="F179">
        <f>IF(Kalkulator!F179="","",Kalkulator!F179)</f>
        <v>0</v>
      </c>
      <c r="G179">
        <f>IF(Kalkulator!G179="","",Kalkulator!G179)</f>
        <v>0</v>
      </c>
      <c r="H179">
        <f>IF(Kalkulator!H179="","",Kalkulator!H179)</f>
        <v>0</v>
      </c>
      <c r="I179">
        <f ca="1">IF(Kalkulator!I179="","",Kalkulator!I179)</f>
        <v>0</v>
      </c>
      <c r="J179" t="str">
        <f>IF(Kalkulator!J179="","",Kalkulator!J179)</f>
        <v/>
      </c>
      <c r="K179">
        <f>IF(Kalkulator!K179="","",Kalkulator!K179)</f>
        <v>0</v>
      </c>
      <c r="L179" t="str">
        <f>IF(Kalkulator!L179="","",Kalkulator!L179)</f>
        <v/>
      </c>
      <c r="M179">
        <f>IF(Kalkulator!M179="","",Kalkulator!M179)</f>
        <v>0</v>
      </c>
      <c r="N179">
        <f>IF(Kalkulator!N179="","",Kalkulator!N179)</f>
        <v>1</v>
      </c>
      <c r="O179" t="e">
        <f ca="1">IF(Kalkulator!O179="","",Kalkulator!O179)</f>
        <v>#N/A</v>
      </c>
      <c r="P179">
        <f>IF(Kalkulator!P179="","",Kalkulator!P179)</f>
        <v>0</v>
      </c>
      <c r="Q179">
        <f ca="1">IF(Kalkulator!Q179="","",Kalkulator!Q179)</f>
        <v>0</v>
      </c>
      <c r="R179" s="47" t="str">
        <f t="shared" si="20"/>
        <v/>
      </c>
      <c r="S179" s="47" t="str">
        <f t="shared" si="14"/>
        <v/>
      </c>
      <c r="T179" s="47">
        <f t="shared" si="15"/>
        <v>0</v>
      </c>
      <c r="U179" s="47">
        <f t="shared" si="16"/>
        <v>0</v>
      </c>
      <c r="V179" s="47">
        <f t="shared" si="17"/>
        <v>0</v>
      </c>
      <c r="W179" s="47">
        <f t="shared" si="18"/>
        <v>0</v>
      </c>
      <c r="X179" s="48">
        <f t="shared" ca="1" si="19"/>
        <v>0</v>
      </c>
    </row>
    <row r="180" spans="3:24">
      <c r="C180"/>
      <c r="D180">
        <f>IF(Kalkulator!D180="","",Kalkulator!D180)</f>
        <v>0</v>
      </c>
      <c r="E180">
        <f>IF(Kalkulator!E180="","",Kalkulator!E180)</f>
        <v>0</v>
      </c>
      <c r="F180">
        <f>IF(Kalkulator!F180="","",Kalkulator!F180)</f>
        <v>0</v>
      </c>
      <c r="G180">
        <f>IF(Kalkulator!G180="","",Kalkulator!G180)</f>
        <v>0</v>
      </c>
      <c r="H180">
        <f>IF(Kalkulator!H180="","",Kalkulator!H180)</f>
        <v>0</v>
      </c>
      <c r="I180">
        <f ca="1">IF(Kalkulator!I180="","",Kalkulator!I180)</f>
        <v>0</v>
      </c>
      <c r="J180" t="str">
        <f>IF(Kalkulator!J180="","",Kalkulator!J180)</f>
        <v/>
      </c>
      <c r="K180">
        <f>IF(Kalkulator!K180="","",Kalkulator!K180)</f>
        <v>0</v>
      </c>
      <c r="L180" t="str">
        <f>IF(Kalkulator!L180="","",Kalkulator!L180)</f>
        <v/>
      </c>
      <c r="M180">
        <f>IF(Kalkulator!M180="","",Kalkulator!M180)</f>
        <v>0</v>
      </c>
      <c r="N180">
        <f>IF(Kalkulator!N180="","",Kalkulator!N180)</f>
        <v>1</v>
      </c>
      <c r="O180" t="e">
        <f ca="1">IF(Kalkulator!O180="","",Kalkulator!O180)</f>
        <v>#N/A</v>
      </c>
      <c r="P180">
        <f>IF(Kalkulator!P180="","",Kalkulator!P180)</f>
        <v>0</v>
      </c>
      <c r="Q180">
        <f ca="1">IF(Kalkulator!Q180="","",Kalkulator!Q180)</f>
        <v>0</v>
      </c>
      <c r="R180" s="47" t="str">
        <f t="shared" si="20"/>
        <v/>
      </c>
      <c r="S180" s="47" t="str">
        <f t="shared" si="14"/>
        <v/>
      </c>
      <c r="T180" s="47">
        <f t="shared" si="15"/>
        <v>0</v>
      </c>
      <c r="U180" s="47">
        <f t="shared" si="16"/>
        <v>0</v>
      </c>
      <c r="V180" s="47">
        <f t="shared" si="17"/>
        <v>0</v>
      </c>
      <c r="W180" s="47">
        <f t="shared" si="18"/>
        <v>0</v>
      </c>
      <c r="X180" s="48">
        <f t="shared" ca="1" si="19"/>
        <v>0</v>
      </c>
    </row>
    <row r="181" spans="3:24">
      <c r="C181"/>
      <c r="D181">
        <f>IF(Kalkulator!D181="","",Kalkulator!D181)</f>
        <v>0</v>
      </c>
      <c r="E181">
        <f>IF(Kalkulator!E181="","",Kalkulator!E181)</f>
        <v>0</v>
      </c>
      <c r="F181">
        <f>IF(Kalkulator!F181="","",Kalkulator!F181)</f>
        <v>0</v>
      </c>
      <c r="G181">
        <f>IF(Kalkulator!G181="","",Kalkulator!G181)</f>
        <v>0</v>
      </c>
      <c r="H181">
        <f>IF(Kalkulator!H181="","",Kalkulator!H181)</f>
        <v>0</v>
      </c>
      <c r="I181">
        <f ca="1">IF(Kalkulator!I181="","",Kalkulator!I181)</f>
        <v>0</v>
      </c>
      <c r="J181" t="str">
        <f>IF(Kalkulator!J181="","",Kalkulator!J181)</f>
        <v/>
      </c>
      <c r="K181">
        <f>IF(Kalkulator!K181="","",Kalkulator!K181)</f>
        <v>0</v>
      </c>
      <c r="L181" t="str">
        <f>IF(Kalkulator!L181="","",Kalkulator!L181)</f>
        <v/>
      </c>
      <c r="M181">
        <f>IF(Kalkulator!M181="","",Kalkulator!M181)</f>
        <v>0</v>
      </c>
      <c r="N181">
        <f>IF(Kalkulator!N181="","",Kalkulator!N181)</f>
        <v>1</v>
      </c>
      <c r="O181" t="e">
        <f ca="1">IF(Kalkulator!O181="","",Kalkulator!O181)</f>
        <v>#N/A</v>
      </c>
      <c r="P181">
        <f>IF(Kalkulator!P181="","",Kalkulator!P181)</f>
        <v>0</v>
      </c>
      <c r="Q181">
        <f ca="1">IF(Kalkulator!Q181="","",Kalkulator!Q181)</f>
        <v>0</v>
      </c>
      <c r="R181" s="47" t="str">
        <f t="shared" si="20"/>
        <v/>
      </c>
      <c r="S181" s="47" t="str">
        <f t="shared" si="14"/>
        <v/>
      </c>
      <c r="T181" s="47">
        <f t="shared" si="15"/>
        <v>0</v>
      </c>
      <c r="U181" s="47">
        <f t="shared" si="16"/>
        <v>0</v>
      </c>
      <c r="V181" s="47">
        <f t="shared" si="17"/>
        <v>0</v>
      </c>
      <c r="W181" s="47">
        <f t="shared" si="18"/>
        <v>0</v>
      </c>
      <c r="X181" s="48">
        <f t="shared" ca="1" si="19"/>
        <v>0</v>
      </c>
    </row>
    <row r="182" spans="3:24">
      <c r="C182"/>
      <c r="D182">
        <f>IF(Kalkulator!D182="","",Kalkulator!D182)</f>
        <v>0</v>
      </c>
      <c r="E182">
        <f>IF(Kalkulator!E182="","",Kalkulator!E182)</f>
        <v>0</v>
      </c>
      <c r="F182">
        <f>IF(Kalkulator!F182="","",Kalkulator!F182)</f>
        <v>0</v>
      </c>
      <c r="G182">
        <f>IF(Kalkulator!G182="","",Kalkulator!G182)</f>
        <v>0</v>
      </c>
      <c r="H182">
        <f>IF(Kalkulator!H182="","",Kalkulator!H182)</f>
        <v>0</v>
      </c>
      <c r="I182">
        <f ca="1">IF(Kalkulator!I182="","",Kalkulator!I182)</f>
        <v>0</v>
      </c>
      <c r="J182" t="str">
        <f>IF(Kalkulator!J182="","",Kalkulator!J182)</f>
        <v/>
      </c>
      <c r="K182">
        <f>IF(Kalkulator!K182="","",Kalkulator!K182)</f>
        <v>0</v>
      </c>
      <c r="L182" t="str">
        <f>IF(Kalkulator!L182="","",Kalkulator!L182)</f>
        <v/>
      </c>
      <c r="M182">
        <f>IF(Kalkulator!M182="","",Kalkulator!M182)</f>
        <v>0</v>
      </c>
      <c r="N182">
        <f>IF(Kalkulator!N182="","",Kalkulator!N182)</f>
        <v>1</v>
      </c>
      <c r="O182" t="e">
        <f ca="1">IF(Kalkulator!O182="","",Kalkulator!O182)</f>
        <v>#N/A</v>
      </c>
      <c r="P182">
        <f>IF(Kalkulator!P182="","",Kalkulator!P182)</f>
        <v>0</v>
      </c>
      <c r="Q182">
        <f ca="1">IF(Kalkulator!Q182="","",Kalkulator!Q182)</f>
        <v>0</v>
      </c>
      <c r="R182" s="47" t="str">
        <f t="shared" si="20"/>
        <v/>
      </c>
      <c r="S182" s="47" t="str">
        <f t="shared" si="14"/>
        <v/>
      </c>
      <c r="T182" s="47">
        <f t="shared" si="15"/>
        <v>0</v>
      </c>
      <c r="U182" s="47">
        <f t="shared" si="16"/>
        <v>0</v>
      </c>
      <c r="V182" s="47">
        <f t="shared" si="17"/>
        <v>0</v>
      </c>
      <c r="W182" s="47">
        <f t="shared" si="18"/>
        <v>0</v>
      </c>
      <c r="X182" s="48">
        <f t="shared" ca="1" si="19"/>
        <v>0</v>
      </c>
    </row>
    <row r="183" spans="3:24">
      <c r="C183"/>
      <c r="D183">
        <f>IF(Kalkulator!D183="","",Kalkulator!D183)</f>
        <v>0</v>
      </c>
      <c r="E183">
        <f>IF(Kalkulator!E183="","",Kalkulator!E183)</f>
        <v>0</v>
      </c>
      <c r="F183">
        <f>IF(Kalkulator!F183="","",Kalkulator!F183)</f>
        <v>0</v>
      </c>
      <c r="G183">
        <f>IF(Kalkulator!G183="","",Kalkulator!G183)</f>
        <v>0</v>
      </c>
      <c r="H183">
        <f>IF(Kalkulator!H183="","",Kalkulator!H183)</f>
        <v>0</v>
      </c>
      <c r="I183">
        <f ca="1">IF(Kalkulator!I183="","",Kalkulator!I183)</f>
        <v>0</v>
      </c>
      <c r="J183" t="str">
        <f>IF(Kalkulator!J183="","",Kalkulator!J183)</f>
        <v/>
      </c>
      <c r="K183">
        <f>IF(Kalkulator!K183="","",Kalkulator!K183)</f>
        <v>0</v>
      </c>
      <c r="L183" t="str">
        <f>IF(Kalkulator!L183="","",Kalkulator!L183)</f>
        <v/>
      </c>
      <c r="M183">
        <f>IF(Kalkulator!M183="","",Kalkulator!M183)</f>
        <v>0</v>
      </c>
      <c r="N183">
        <f>IF(Kalkulator!N183="","",Kalkulator!N183)</f>
        <v>1</v>
      </c>
      <c r="O183" t="e">
        <f ca="1">IF(Kalkulator!O183="","",Kalkulator!O183)</f>
        <v>#N/A</v>
      </c>
      <c r="P183">
        <f>IF(Kalkulator!P183="","",Kalkulator!P183)</f>
        <v>0</v>
      </c>
      <c r="Q183">
        <f ca="1">IF(Kalkulator!Q183="","",Kalkulator!Q183)</f>
        <v>0</v>
      </c>
      <c r="R183" s="47" t="str">
        <f t="shared" si="20"/>
        <v/>
      </c>
      <c r="S183" s="47" t="str">
        <f t="shared" si="14"/>
        <v/>
      </c>
      <c r="T183" s="47">
        <f t="shared" si="15"/>
        <v>0</v>
      </c>
      <c r="U183" s="47">
        <f t="shared" si="16"/>
        <v>0</v>
      </c>
      <c r="V183" s="47">
        <f t="shared" si="17"/>
        <v>0</v>
      </c>
      <c r="W183" s="47">
        <f t="shared" si="18"/>
        <v>0</v>
      </c>
      <c r="X183" s="48">
        <f t="shared" ca="1" si="19"/>
        <v>0</v>
      </c>
    </row>
    <row r="184" spans="3:24">
      <c r="C184"/>
      <c r="D184">
        <f>IF(Kalkulator!D184="","",Kalkulator!D184)</f>
        <v>0</v>
      </c>
      <c r="E184">
        <f>IF(Kalkulator!E184="","",Kalkulator!E184)</f>
        <v>0</v>
      </c>
      <c r="F184">
        <f>IF(Kalkulator!F184="","",Kalkulator!F184)</f>
        <v>0</v>
      </c>
      <c r="G184">
        <f>IF(Kalkulator!G184="","",Kalkulator!G184)</f>
        <v>0</v>
      </c>
      <c r="H184">
        <f>IF(Kalkulator!H184="","",Kalkulator!H184)</f>
        <v>0</v>
      </c>
      <c r="I184">
        <f ca="1">IF(Kalkulator!I184="","",Kalkulator!I184)</f>
        <v>0</v>
      </c>
      <c r="J184" t="str">
        <f>IF(Kalkulator!J184="","",Kalkulator!J184)</f>
        <v/>
      </c>
      <c r="K184">
        <f>IF(Kalkulator!K184="","",Kalkulator!K184)</f>
        <v>0</v>
      </c>
      <c r="L184" t="str">
        <f>IF(Kalkulator!L184="","",Kalkulator!L184)</f>
        <v/>
      </c>
      <c r="M184">
        <f>IF(Kalkulator!M184="","",Kalkulator!M184)</f>
        <v>0</v>
      </c>
      <c r="N184">
        <f>IF(Kalkulator!N184="","",Kalkulator!N184)</f>
        <v>1</v>
      </c>
      <c r="O184" t="e">
        <f ca="1">IF(Kalkulator!O184="","",Kalkulator!O184)</f>
        <v>#N/A</v>
      </c>
      <c r="P184">
        <f>IF(Kalkulator!P184="","",Kalkulator!P184)</f>
        <v>0</v>
      </c>
      <c r="Q184">
        <f ca="1">IF(Kalkulator!Q184="","",Kalkulator!Q184)</f>
        <v>0</v>
      </c>
      <c r="R184" s="47" t="str">
        <f t="shared" si="20"/>
        <v/>
      </c>
      <c r="S184" s="47" t="str">
        <f t="shared" si="14"/>
        <v/>
      </c>
      <c r="T184" s="47">
        <f t="shared" si="15"/>
        <v>0</v>
      </c>
      <c r="U184" s="47">
        <f t="shared" si="16"/>
        <v>0</v>
      </c>
      <c r="V184" s="47">
        <f t="shared" si="17"/>
        <v>0</v>
      </c>
      <c r="W184" s="47">
        <f t="shared" si="18"/>
        <v>0</v>
      </c>
      <c r="X184" s="48">
        <f t="shared" ca="1" si="19"/>
        <v>0</v>
      </c>
    </row>
    <row r="185" spans="3:24">
      <c r="C185"/>
      <c r="D185">
        <f>IF(Kalkulator!D185="","",Kalkulator!D185)</f>
        <v>0</v>
      </c>
      <c r="E185">
        <f>IF(Kalkulator!E185="","",Kalkulator!E185)</f>
        <v>0</v>
      </c>
      <c r="F185">
        <f>IF(Kalkulator!F185="","",Kalkulator!F185)</f>
        <v>0</v>
      </c>
      <c r="G185">
        <f>IF(Kalkulator!G185="","",Kalkulator!G185)</f>
        <v>0</v>
      </c>
      <c r="H185">
        <f>IF(Kalkulator!H185="","",Kalkulator!H185)</f>
        <v>0</v>
      </c>
      <c r="I185">
        <f ca="1">IF(Kalkulator!I185="","",Kalkulator!I185)</f>
        <v>0</v>
      </c>
      <c r="J185" t="str">
        <f>IF(Kalkulator!J185="","",Kalkulator!J185)</f>
        <v/>
      </c>
      <c r="K185">
        <f>IF(Kalkulator!K185="","",Kalkulator!K185)</f>
        <v>0</v>
      </c>
      <c r="L185" t="str">
        <f>IF(Kalkulator!L185="","",Kalkulator!L185)</f>
        <v/>
      </c>
      <c r="M185">
        <f>IF(Kalkulator!M185="","",Kalkulator!M185)</f>
        <v>0</v>
      </c>
      <c r="N185">
        <f>IF(Kalkulator!N185="","",Kalkulator!N185)</f>
        <v>1</v>
      </c>
      <c r="O185" t="e">
        <f ca="1">IF(Kalkulator!O185="","",Kalkulator!O185)</f>
        <v>#N/A</v>
      </c>
      <c r="P185">
        <f>IF(Kalkulator!P185="","",Kalkulator!P185)</f>
        <v>0</v>
      </c>
      <c r="Q185">
        <f ca="1">IF(Kalkulator!Q185="","",Kalkulator!Q185)</f>
        <v>0</v>
      </c>
      <c r="R185" s="47" t="str">
        <f t="shared" si="20"/>
        <v/>
      </c>
      <c r="S185" s="47" t="str">
        <f t="shared" si="14"/>
        <v/>
      </c>
      <c r="T185" s="47">
        <f t="shared" si="15"/>
        <v>0</v>
      </c>
      <c r="U185" s="47">
        <f t="shared" si="16"/>
        <v>0</v>
      </c>
      <c r="V185" s="47">
        <f t="shared" si="17"/>
        <v>0</v>
      </c>
      <c r="W185" s="47">
        <f t="shared" si="18"/>
        <v>0</v>
      </c>
      <c r="X185" s="48">
        <f t="shared" ca="1" si="19"/>
        <v>0</v>
      </c>
    </row>
    <row r="186" spans="3:24">
      <c r="C186"/>
      <c r="D186">
        <f>IF(Kalkulator!D186="","",Kalkulator!D186)</f>
        <v>0</v>
      </c>
      <c r="E186">
        <f>IF(Kalkulator!E186="","",Kalkulator!E186)</f>
        <v>0</v>
      </c>
      <c r="F186">
        <f>IF(Kalkulator!F186="","",Kalkulator!F186)</f>
        <v>0</v>
      </c>
      <c r="G186">
        <f>IF(Kalkulator!G186="","",Kalkulator!G186)</f>
        <v>0</v>
      </c>
      <c r="H186">
        <f>IF(Kalkulator!H186="","",Kalkulator!H186)</f>
        <v>0</v>
      </c>
      <c r="I186">
        <f ca="1">IF(Kalkulator!I186="","",Kalkulator!I186)</f>
        <v>0</v>
      </c>
      <c r="J186" t="str">
        <f>IF(Kalkulator!J186="","",Kalkulator!J186)</f>
        <v/>
      </c>
      <c r="K186">
        <f>IF(Kalkulator!K186="","",Kalkulator!K186)</f>
        <v>0</v>
      </c>
      <c r="L186" t="str">
        <f>IF(Kalkulator!L186="","",Kalkulator!L186)</f>
        <v/>
      </c>
      <c r="M186">
        <f>IF(Kalkulator!M186="","",Kalkulator!M186)</f>
        <v>0</v>
      </c>
      <c r="N186">
        <f>IF(Kalkulator!N186="","",Kalkulator!N186)</f>
        <v>1</v>
      </c>
      <c r="O186" t="e">
        <f ca="1">IF(Kalkulator!O186="","",Kalkulator!O186)</f>
        <v>#N/A</v>
      </c>
      <c r="P186">
        <f>IF(Kalkulator!P186="","",Kalkulator!P186)</f>
        <v>0</v>
      </c>
      <c r="Q186">
        <f ca="1">IF(Kalkulator!Q186="","",Kalkulator!Q186)</f>
        <v>0</v>
      </c>
      <c r="R186" s="47" t="str">
        <f t="shared" si="20"/>
        <v/>
      </c>
      <c r="S186" s="47" t="str">
        <f t="shared" si="14"/>
        <v/>
      </c>
      <c r="T186" s="47">
        <f t="shared" si="15"/>
        <v>0</v>
      </c>
      <c r="U186" s="47">
        <f t="shared" si="16"/>
        <v>0</v>
      </c>
      <c r="V186" s="47">
        <f t="shared" si="17"/>
        <v>0</v>
      </c>
      <c r="W186" s="47">
        <f t="shared" si="18"/>
        <v>0</v>
      </c>
      <c r="X186" s="48">
        <f t="shared" ca="1" si="19"/>
        <v>0</v>
      </c>
    </row>
    <row r="187" spans="3:24">
      <c r="C187"/>
      <c r="D187">
        <f>IF(Kalkulator!D187="","",Kalkulator!D187)</f>
        <v>0</v>
      </c>
      <c r="E187">
        <f>IF(Kalkulator!E187="","",Kalkulator!E187)</f>
        <v>0</v>
      </c>
      <c r="F187">
        <f>IF(Kalkulator!F187="","",Kalkulator!F187)</f>
        <v>0</v>
      </c>
      <c r="G187">
        <f>IF(Kalkulator!G187="","",Kalkulator!G187)</f>
        <v>0</v>
      </c>
      <c r="H187">
        <f>IF(Kalkulator!H187="","",Kalkulator!H187)</f>
        <v>0</v>
      </c>
      <c r="I187">
        <f ca="1">IF(Kalkulator!I187="","",Kalkulator!I187)</f>
        <v>0</v>
      </c>
      <c r="J187" t="str">
        <f>IF(Kalkulator!J187="","",Kalkulator!J187)</f>
        <v/>
      </c>
      <c r="K187">
        <f>IF(Kalkulator!K187="","",Kalkulator!K187)</f>
        <v>0</v>
      </c>
      <c r="L187" t="str">
        <f>IF(Kalkulator!L187="","",Kalkulator!L187)</f>
        <v/>
      </c>
      <c r="M187">
        <f>IF(Kalkulator!M187="","",Kalkulator!M187)</f>
        <v>0</v>
      </c>
      <c r="N187">
        <f>IF(Kalkulator!N187="","",Kalkulator!N187)</f>
        <v>1</v>
      </c>
      <c r="O187" t="e">
        <f ca="1">IF(Kalkulator!O187="","",Kalkulator!O187)</f>
        <v>#N/A</v>
      </c>
      <c r="P187">
        <f>IF(Kalkulator!P187="","",Kalkulator!P187)</f>
        <v>0</v>
      </c>
      <c r="Q187">
        <f ca="1">IF(Kalkulator!Q187="","",Kalkulator!Q187)</f>
        <v>0</v>
      </c>
      <c r="R187" s="47" t="str">
        <f t="shared" si="20"/>
        <v/>
      </c>
      <c r="S187" s="47" t="str">
        <f t="shared" si="14"/>
        <v/>
      </c>
      <c r="T187" s="47">
        <f t="shared" si="15"/>
        <v>0</v>
      </c>
      <c r="U187" s="47">
        <f t="shared" si="16"/>
        <v>0</v>
      </c>
      <c r="V187" s="47">
        <f t="shared" si="17"/>
        <v>0</v>
      </c>
      <c r="W187" s="47">
        <f t="shared" si="18"/>
        <v>0</v>
      </c>
      <c r="X187" s="48">
        <f t="shared" ca="1" si="19"/>
        <v>0</v>
      </c>
    </row>
    <row r="188" spans="3:24">
      <c r="C188"/>
      <c r="D188">
        <f>IF(Kalkulator!D188="","",Kalkulator!D188)</f>
        <v>0</v>
      </c>
      <c r="E188">
        <f>IF(Kalkulator!E188="","",Kalkulator!E188)</f>
        <v>0</v>
      </c>
      <c r="F188">
        <f>IF(Kalkulator!F188="","",Kalkulator!F188)</f>
        <v>0</v>
      </c>
      <c r="G188">
        <f>IF(Kalkulator!G188="","",Kalkulator!G188)</f>
        <v>0</v>
      </c>
      <c r="H188">
        <f>IF(Kalkulator!H188="","",Kalkulator!H188)</f>
        <v>0</v>
      </c>
      <c r="I188">
        <f ca="1">IF(Kalkulator!I188="","",Kalkulator!I188)</f>
        <v>0</v>
      </c>
      <c r="J188" t="str">
        <f>IF(Kalkulator!J188="","",Kalkulator!J188)</f>
        <v/>
      </c>
      <c r="K188">
        <f>IF(Kalkulator!K188="","",Kalkulator!K188)</f>
        <v>0</v>
      </c>
      <c r="L188" t="str">
        <f>IF(Kalkulator!L188="","",Kalkulator!L188)</f>
        <v/>
      </c>
      <c r="M188">
        <f>IF(Kalkulator!M188="","",Kalkulator!M188)</f>
        <v>0</v>
      </c>
      <c r="N188">
        <f>IF(Kalkulator!N188="","",Kalkulator!N188)</f>
        <v>1</v>
      </c>
      <c r="O188" t="e">
        <f ca="1">IF(Kalkulator!O188="","",Kalkulator!O188)</f>
        <v>#N/A</v>
      </c>
      <c r="P188">
        <f>IF(Kalkulator!P188="","",Kalkulator!P188)</f>
        <v>0</v>
      </c>
      <c r="Q188">
        <f ca="1">IF(Kalkulator!Q188="","",Kalkulator!Q188)</f>
        <v>0</v>
      </c>
      <c r="R188" s="47" t="str">
        <f t="shared" si="20"/>
        <v/>
      </c>
      <c r="S188" s="47" t="str">
        <f t="shared" si="14"/>
        <v/>
      </c>
      <c r="T188" s="47">
        <f t="shared" si="15"/>
        <v>0</v>
      </c>
      <c r="U188" s="47">
        <f t="shared" si="16"/>
        <v>0</v>
      </c>
      <c r="V188" s="47">
        <f t="shared" si="17"/>
        <v>0</v>
      </c>
      <c r="W188" s="47">
        <f t="shared" si="18"/>
        <v>0</v>
      </c>
      <c r="X188" s="48">
        <f t="shared" ca="1" si="19"/>
        <v>0</v>
      </c>
    </row>
    <row r="189" spans="3:24">
      <c r="C189"/>
      <c r="D189">
        <f>IF(Kalkulator!D189="","",Kalkulator!D189)</f>
        <v>0</v>
      </c>
      <c r="E189">
        <f>IF(Kalkulator!E189="","",Kalkulator!E189)</f>
        <v>0</v>
      </c>
      <c r="F189">
        <f>IF(Kalkulator!F189="","",Kalkulator!F189)</f>
        <v>0</v>
      </c>
      <c r="G189">
        <f>IF(Kalkulator!G189="","",Kalkulator!G189)</f>
        <v>0</v>
      </c>
      <c r="H189">
        <f>IF(Kalkulator!H189="","",Kalkulator!H189)</f>
        <v>0</v>
      </c>
      <c r="I189">
        <f ca="1">IF(Kalkulator!I189="","",Kalkulator!I189)</f>
        <v>0</v>
      </c>
      <c r="J189" t="str">
        <f>IF(Kalkulator!J189="","",Kalkulator!J189)</f>
        <v/>
      </c>
      <c r="K189">
        <f>IF(Kalkulator!K189="","",Kalkulator!K189)</f>
        <v>0</v>
      </c>
      <c r="L189" t="str">
        <f>IF(Kalkulator!L189="","",Kalkulator!L189)</f>
        <v/>
      </c>
      <c r="M189">
        <f>IF(Kalkulator!M189="","",Kalkulator!M189)</f>
        <v>0</v>
      </c>
      <c r="N189">
        <f>IF(Kalkulator!N189="","",Kalkulator!N189)</f>
        <v>1</v>
      </c>
      <c r="O189" t="e">
        <f ca="1">IF(Kalkulator!O189="","",Kalkulator!O189)</f>
        <v>#N/A</v>
      </c>
      <c r="P189">
        <f>IF(Kalkulator!P189="","",Kalkulator!P189)</f>
        <v>0</v>
      </c>
      <c r="Q189">
        <f ca="1">IF(Kalkulator!Q189="","",Kalkulator!Q189)</f>
        <v>0</v>
      </c>
      <c r="R189" s="47" t="str">
        <f t="shared" si="20"/>
        <v/>
      </c>
      <c r="S189" s="47" t="str">
        <f t="shared" si="14"/>
        <v/>
      </c>
      <c r="T189" s="47">
        <f t="shared" si="15"/>
        <v>0</v>
      </c>
      <c r="U189" s="47">
        <f t="shared" si="16"/>
        <v>0</v>
      </c>
      <c r="V189" s="47">
        <f t="shared" si="17"/>
        <v>0</v>
      </c>
      <c r="W189" s="47">
        <f t="shared" si="18"/>
        <v>0</v>
      </c>
      <c r="X189" s="48">
        <f t="shared" ca="1" si="19"/>
        <v>0</v>
      </c>
    </row>
    <row r="190" spans="3:24">
      <c r="C190"/>
      <c r="D190">
        <f>IF(Kalkulator!D190="","",Kalkulator!D190)</f>
        <v>0</v>
      </c>
      <c r="E190">
        <f>IF(Kalkulator!E190="","",Kalkulator!E190)</f>
        <v>0</v>
      </c>
      <c r="F190">
        <f>IF(Kalkulator!F190="","",Kalkulator!F190)</f>
        <v>0</v>
      </c>
      <c r="G190">
        <f>IF(Kalkulator!G190="","",Kalkulator!G190)</f>
        <v>0</v>
      </c>
      <c r="H190">
        <f>IF(Kalkulator!H190="","",Kalkulator!H190)</f>
        <v>0</v>
      </c>
      <c r="I190">
        <f ca="1">IF(Kalkulator!I190="","",Kalkulator!I190)</f>
        <v>0</v>
      </c>
      <c r="J190" t="str">
        <f>IF(Kalkulator!J190="","",Kalkulator!J190)</f>
        <v/>
      </c>
      <c r="K190">
        <f>IF(Kalkulator!K190="","",Kalkulator!K190)</f>
        <v>0</v>
      </c>
      <c r="L190" t="str">
        <f>IF(Kalkulator!L190="","",Kalkulator!L190)</f>
        <v/>
      </c>
      <c r="M190">
        <f>IF(Kalkulator!M190="","",Kalkulator!M190)</f>
        <v>0</v>
      </c>
      <c r="N190">
        <f>IF(Kalkulator!N190="","",Kalkulator!N190)</f>
        <v>1</v>
      </c>
      <c r="O190" t="e">
        <f ca="1">IF(Kalkulator!O190="","",Kalkulator!O190)</f>
        <v>#N/A</v>
      </c>
      <c r="P190">
        <f>IF(Kalkulator!P190="","",Kalkulator!P190)</f>
        <v>0</v>
      </c>
      <c r="Q190">
        <f ca="1">IF(Kalkulator!Q190="","",Kalkulator!Q190)</f>
        <v>0</v>
      </c>
      <c r="R190" s="47" t="str">
        <f t="shared" si="20"/>
        <v/>
      </c>
      <c r="S190" s="47" t="str">
        <f t="shared" si="14"/>
        <v/>
      </c>
      <c r="T190" s="47">
        <f t="shared" si="15"/>
        <v>0</v>
      </c>
      <c r="U190" s="47">
        <f t="shared" si="16"/>
        <v>0</v>
      </c>
      <c r="V190" s="47">
        <f t="shared" si="17"/>
        <v>0</v>
      </c>
      <c r="W190" s="47">
        <f t="shared" si="18"/>
        <v>0</v>
      </c>
      <c r="X190" s="48">
        <f t="shared" ca="1" si="19"/>
        <v>0</v>
      </c>
    </row>
    <row r="191" spans="3:24">
      <c r="C191"/>
      <c r="D191">
        <f>IF(Kalkulator!D191="","",Kalkulator!D191)</f>
        <v>0</v>
      </c>
      <c r="E191">
        <f>IF(Kalkulator!E191="","",Kalkulator!E191)</f>
        <v>0</v>
      </c>
      <c r="F191">
        <f>IF(Kalkulator!F191="","",Kalkulator!F191)</f>
        <v>0</v>
      </c>
      <c r="G191">
        <f>IF(Kalkulator!G191="","",Kalkulator!G191)</f>
        <v>0</v>
      </c>
      <c r="H191">
        <f>IF(Kalkulator!H191="","",Kalkulator!H191)</f>
        <v>0</v>
      </c>
      <c r="I191">
        <f ca="1">IF(Kalkulator!I191="","",Kalkulator!I191)</f>
        <v>0</v>
      </c>
      <c r="J191" t="str">
        <f>IF(Kalkulator!J191="","",Kalkulator!J191)</f>
        <v/>
      </c>
      <c r="K191">
        <f>IF(Kalkulator!K191="","",Kalkulator!K191)</f>
        <v>0</v>
      </c>
      <c r="L191" t="str">
        <f>IF(Kalkulator!L191="","",Kalkulator!L191)</f>
        <v/>
      </c>
      <c r="M191">
        <f>IF(Kalkulator!M191="","",Kalkulator!M191)</f>
        <v>0</v>
      </c>
      <c r="N191">
        <f>IF(Kalkulator!N191="","",Kalkulator!N191)</f>
        <v>1</v>
      </c>
      <c r="O191" t="e">
        <f ca="1">IF(Kalkulator!O191="","",Kalkulator!O191)</f>
        <v>#N/A</v>
      </c>
      <c r="P191">
        <f>IF(Kalkulator!P191="","",Kalkulator!P191)</f>
        <v>0</v>
      </c>
      <c r="Q191">
        <f ca="1">IF(Kalkulator!Q191="","",Kalkulator!Q191)</f>
        <v>0</v>
      </c>
      <c r="R191" s="47" t="str">
        <f t="shared" si="20"/>
        <v/>
      </c>
      <c r="S191" s="47" t="str">
        <f t="shared" si="14"/>
        <v/>
      </c>
      <c r="T191" s="47">
        <f t="shared" si="15"/>
        <v>0</v>
      </c>
      <c r="U191" s="47">
        <f t="shared" si="16"/>
        <v>0</v>
      </c>
      <c r="V191" s="47">
        <f t="shared" si="17"/>
        <v>0</v>
      </c>
      <c r="W191" s="47">
        <f t="shared" si="18"/>
        <v>0</v>
      </c>
      <c r="X191" s="48">
        <f t="shared" ca="1" si="19"/>
        <v>0</v>
      </c>
    </row>
    <row r="192" spans="3:24">
      <c r="C192"/>
      <c r="D192">
        <f>IF(Kalkulator!D192="","",Kalkulator!D192)</f>
        <v>0</v>
      </c>
      <c r="E192">
        <f>IF(Kalkulator!E192="","",Kalkulator!E192)</f>
        <v>0</v>
      </c>
      <c r="F192">
        <f>IF(Kalkulator!F192="","",Kalkulator!F192)</f>
        <v>0</v>
      </c>
      <c r="G192">
        <f>IF(Kalkulator!G192="","",Kalkulator!G192)</f>
        <v>0</v>
      </c>
      <c r="H192">
        <f>IF(Kalkulator!H192="","",Kalkulator!H192)</f>
        <v>0</v>
      </c>
      <c r="I192">
        <f ca="1">IF(Kalkulator!I192="","",Kalkulator!I192)</f>
        <v>0</v>
      </c>
      <c r="J192" t="str">
        <f>IF(Kalkulator!J192="","",Kalkulator!J192)</f>
        <v/>
      </c>
      <c r="K192">
        <f>IF(Kalkulator!K192="","",Kalkulator!K192)</f>
        <v>0</v>
      </c>
      <c r="L192" t="str">
        <f>IF(Kalkulator!L192="","",Kalkulator!L192)</f>
        <v/>
      </c>
      <c r="M192">
        <f>IF(Kalkulator!M192="","",Kalkulator!M192)</f>
        <v>0</v>
      </c>
      <c r="N192">
        <f>IF(Kalkulator!N192="","",Kalkulator!N192)</f>
        <v>1</v>
      </c>
      <c r="O192" t="e">
        <f ca="1">IF(Kalkulator!O192="","",Kalkulator!O192)</f>
        <v>#N/A</v>
      </c>
      <c r="P192">
        <f>IF(Kalkulator!P192="","",Kalkulator!P192)</f>
        <v>0</v>
      </c>
      <c r="Q192">
        <f ca="1">IF(Kalkulator!Q192="","",Kalkulator!Q192)</f>
        <v>0</v>
      </c>
      <c r="R192" s="47" t="str">
        <f t="shared" si="20"/>
        <v/>
      </c>
      <c r="S192" s="47" t="str">
        <f t="shared" si="14"/>
        <v/>
      </c>
      <c r="T192" s="47">
        <f t="shared" si="15"/>
        <v>0</v>
      </c>
      <c r="U192" s="47">
        <f t="shared" si="16"/>
        <v>0</v>
      </c>
      <c r="V192" s="47">
        <f t="shared" si="17"/>
        <v>0</v>
      </c>
      <c r="W192" s="47">
        <f t="shared" si="18"/>
        <v>0</v>
      </c>
      <c r="X192" s="48">
        <f t="shared" ca="1" si="19"/>
        <v>0</v>
      </c>
    </row>
    <row r="193" spans="3:24">
      <c r="C193"/>
      <c r="D193">
        <f>IF(Kalkulator!D193="","",Kalkulator!D193)</f>
        <v>0</v>
      </c>
      <c r="E193">
        <f>IF(Kalkulator!E193="","",Kalkulator!E193)</f>
        <v>0</v>
      </c>
      <c r="F193">
        <f>IF(Kalkulator!F193="","",Kalkulator!F193)</f>
        <v>0</v>
      </c>
      <c r="G193">
        <f>IF(Kalkulator!G193="","",Kalkulator!G193)</f>
        <v>0</v>
      </c>
      <c r="H193">
        <f>IF(Kalkulator!H193="","",Kalkulator!H193)</f>
        <v>0</v>
      </c>
      <c r="I193">
        <f ca="1">IF(Kalkulator!I193="","",Kalkulator!I193)</f>
        <v>0</v>
      </c>
      <c r="J193" t="str">
        <f>IF(Kalkulator!J193="","",Kalkulator!J193)</f>
        <v/>
      </c>
      <c r="K193">
        <f>IF(Kalkulator!K193="","",Kalkulator!K193)</f>
        <v>0</v>
      </c>
      <c r="L193" t="str">
        <f>IF(Kalkulator!L193="","",Kalkulator!L193)</f>
        <v/>
      </c>
      <c r="M193">
        <f>IF(Kalkulator!M193="","",Kalkulator!M193)</f>
        <v>0</v>
      </c>
      <c r="N193">
        <f>IF(Kalkulator!N193="","",Kalkulator!N193)</f>
        <v>1</v>
      </c>
      <c r="O193" t="e">
        <f ca="1">IF(Kalkulator!O193="","",Kalkulator!O193)</f>
        <v>#N/A</v>
      </c>
      <c r="P193">
        <f>IF(Kalkulator!P193="","",Kalkulator!P193)</f>
        <v>0</v>
      </c>
      <c r="Q193">
        <f ca="1">IF(Kalkulator!Q193="","",Kalkulator!Q193)</f>
        <v>0</v>
      </c>
      <c r="R193" s="47" t="str">
        <f t="shared" si="20"/>
        <v/>
      </c>
      <c r="S193" s="47" t="str">
        <f t="shared" si="14"/>
        <v/>
      </c>
      <c r="T193" s="47">
        <f t="shared" si="15"/>
        <v>0</v>
      </c>
      <c r="U193" s="47">
        <f t="shared" si="16"/>
        <v>0</v>
      </c>
      <c r="V193" s="47">
        <f t="shared" si="17"/>
        <v>0</v>
      </c>
      <c r="W193" s="47">
        <f t="shared" si="18"/>
        <v>0</v>
      </c>
      <c r="X193" s="48">
        <f t="shared" ca="1" si="19"/>
        <v>0</v>
      </c>
    </row>
    <row r="194" spans="3:24">
      <c r="C194"/>
      <c r="D194">
        <f>IF(Kalkulator!D194="","",Kalkulator!D194)</f>
        <v>0</v>
      </c>
      <c r="E194">
        <f>IF(Kalkulator!E194="","",Kalkulator!E194)</f>
        <v>0</v>
      </c>
      <c r="F194">
        <f>IF(Kalkulator!F194="","",Kalkulator!F194)</f>
        <v>0</v>
      </c>
      <c r="G194">
        <f>IF(Kalkulator!G194="","",Kalkulator!G194)</f>
        <v>0</v>
      </c>
      <c r="H194">
        <f>IF(Kalkulator!H194="","",Kalkulator!H194)</f>
        <v>0</v>
      </c>
      <c r="I194">
        <f ca="1">IF(Kalkulator!I194="","",Kalkulator!I194)</f>
        <v>0</v>
      </c>
      <c r="J194" t="str">
        <f>IF(Kalkulator!J194="","",Kalkulator!J194)</f>
        <v/>
      </c>
      <c r="K194">
        <f>IF(Kalkulator!K194="","",Kalkulator!K194)</f>
        <v>0</v>
      </c>
      <c r="L194" t="str">
        <f>IF(Kalkulator!L194="","",Kalkulator!L194)</f>
        <v/>
      </c>
      <c r="M194">
        <f>IF(Kalkulator!M194="","",Kalkulator!M194)</f>
        <v>0</v>
      </c>
      <c r="N194">
        <f>IF(Kalkulator!N194="","",Kalkulator!N194)</f>
        <v>1</v>
      </c>
      <c r="O194" t="e">
        <f ca="1">IF(Kalkulator!O194="","",Kalkulator!O194)</f>
        <v>#N/A</v>
      </c>
      <c r="P194">
        <f>IF(Kalkulator!P194="","",Kalkulator!P194)</f>
        <v>0</v>
      </c>
      <c r="Q194">
        <f ca="1">IF(Kalkulator!Q194="","",Kalkulator!Q194)</f>
        <v>0</v>
      </c>
      <c r="R194" s="47" t="str">
        <f t="shared" si="20"/>
        <v/>
      </c>
      <c r="S194" s="47" t="str">
        <f t="shared" si="14"/>
        <v/>
      </c>
      <c r="T194" s="47">
        <f t="shared" si="15"/>
        <v>0</v>
      </c>
      <c r="U194" s="47">
        <f t="shared" si="16"/>
        <v>0</v>
      </c>
      <c r="V194" s="47">
        <f t="shared" si="17"/>
        <v>0</v>
      </c>
      <c r="W194" s="47">
        <f t="shared" si="18"/>
        <v>0</v>
      </c>
      <c r="X194" s="48">
        <f t="shared" ca="1" si="19"/>
        <v>0</v>
      </c>
    </row>
    <row r="195" spans="3:24">
      <c r="C195"/>
      <c r="D195">
        <f>IF(Kalkulator!D195="","",Kalkulator!D195)</f>
        <v>0</v>
      </c>
      <c r="E195">
        <f>IF(Kalkulator!E195="","",Kalkulator!E195)</f>
        <v>0</v>
      </c>
      <c r="F195">
        <f>IF(Kalkulator!F195="","",Kalkulator!F195)</f>
        <v>0</v>
      </c>
      <c r="G195">
        <f>IF(Kalkulator!G195="","",Kalkulator!G195)</f>
        <v>0</v>
      </c>
      <c r="H195">
        <f>IF(Kalkulator!H195="","",Kalkulator!H195)</f>
        <v>0</v>
      </c>
      <c r="I195">
        <f ca="1">IF(Kalkulator!I195="","",Kalkulator!I195)</f>
        <v>0</v>
      </c>
      <c r="J195" t="str">
        <f>IF(Kalkulator!J195="","",Kalkulator!J195)</f>
        <v/>
      </c>
      <c r="K195">
        <f>IF(Kalkulator!K195="","",Kalkulator!K195)</f>
        <v>0</v>
      </c>
      <c r="L195" t="str">
        <f>IF(Kalkulator!L195="","",Kalkulator!L195)</f>
        <v/>
      </c>
      <c r="M195">
        <f>IF(Kalkulator!M195="","",Kalkulator!M195)</f>
        <v>0</v>
      </c>
      <c r="N195">
        <f>IF(Kalkulator!N195="","",Kalkulator!N195)</f>
        <v>1</v>
      </c>
      <c r="O195" t="e">
        <f ca="1">IF(Kalkulator!O195="","",Kalkulator!O195)</f>
        <v>#N/A</v>
      </c>
      <c r="P195">
        <f>IF(Kalkulator!P195="","",Kalkulator!P195)</f>
        <v>0</v>
      </c>
      <c r="Q195">
        <f ca="1">IF(Kalkulator!Q195="","",Kalkulator!Q195)</f>
        <v>0</v>
      </c>
      <c r="R195" s="47" t="str">
        <f t="shared" si="20"/>
        <v/>
      </c>
      <c r="S195" s="47" t="str">
        <f t="shared" si="14"/>
        <v/>
      </c>
      <c r="T195" s="47">
        <f t="shared" si="15"/>
        <v>0</v>
      </c>
      <c r="U195" s="47">
        <f t="shared" si="16"/>
        <v>0</v>
      </c>
      <c r="V195" s="47">
        <f t="shared" si="17"/>
        <v>0</v>
      </c>
      <c r="W195" s="47">
        <f t="shared" si="18"/>
        <v>0</v>
      </c>
      <c r="X195" s="48">
        <f t="shared" ca="1" si="19"/>
        <v>0</v>
      </c>
    </row>
    <row r="196" spans="3:24">
      <c r="C196"/>
      <c r="D196">
        <f>IF(Kalkulator!D196="","",Kalkulator!D196)</f>
        <v>0</v>
      </c>
      <c r="E196">
        <f>IF(Kalkulator!E196="","",Kalkulator!E196)</f>
        <v>0</v>
      </c>
      <c r="F196">
        <f>IF(Kalkulator!F196="","",Kalkulator!F196)</f>
        <v>0</v>
      </c>
      <c r="G196">
        <f>IF(Kalkulator!G196="","",Kalkulator!G196)</f>
        <v>0</v>
      </c>
      <c r="H196">
        <f>IF(Kalkulator!H196="","",Kalkulator!H196)</f>
        <v>0</v>
      </c>
      <c r="I196">
        <f ca="1">IF(Kalkulator!I196="","",Kalkulator!I196)</f>
        <v>0</v>
      </c>
      <c r="J196" t="str">
        <f>IF(Kalkulator!J196="","",Kalkulator!J196)</f>
        <v/>
      </c>
      <c r="K196">
        <f>IF(Kalkulator!K196="","",Kalkulator!K196)</f>
        <v>0</v>
      </c>
      <c r="L196" t="str">
        <f>IF(Kalkulator!L196="","",Kalkulator!L196)</f>
        <v/>
      </c>
      <c r="M196">
        <f>IF(Kalkulator!M196="","",Kalkulator!M196)</f>
        <v>0</v>
      </c>
      <c r="N196">
        <f>IF(Kalkulator!N196="","",Kalkulator!N196)</f>
        <v>1</v>
      </c>
      <c r="O196" t="e">
        <f ca="1">IF(Kalkulator!O196="","",Kalkulator!O196)</f>
        <v>#N/A</v>
      </c>
      <c r="P196">
        <f>IF(Kalkulator!P196="","",Kalkulator!P196)</f>
        <v>0</v>
      </c>
      <c r="Q196">
        <f ca="1">IF(Kalkulator!Q196="","",Kalkulator!Q196)</f>
        <v>0</v>
      </c>
      <c r="R196" s="47" t="str">
        <f t="shared" si="20"/>
        <v/>
      </c>
      <c r="S196" s="47" t="str">
        <f t="shared" si="14"/>
        <v/>
      </c>
      <c r="T196" s="47">
        <f t="shared" si="15"/>
        <v>0</v>
      </c>
      <c r="U196" s="47">
        <f t="shared" si="16"/>
        <v>0</v>
      </c>
      <c r="V196" s="47">
        <f t="shared" si="17"/>
        <v>0</v>
      </c>
      <c r="W196" s="47">
        <f t="shared" si="18"/>
        <v>0</v>
      </c>
      <c r="X196" s="48">
        <f t="shared" ca="1" si="19"/>
        <v>0</v>
      </c>
    </row>
    <row r="197" spans="3:24">
      <c r="C197"/>
      <c r="D197">
        <f>IF(Kalkulator!D197="","",Kalkulator!D197)</f>
        <v>0</v>
      </c>
      <c r="E197">
        <f>IF(Kalkulator!E197="","",Kalkulator!E197)</f>
        <v>0</v>
      </c>
      <c r="F197">
        <f>IF(Kalkulator!F197="","",Kalkulator!F197)</f>
        <v>0</v>
      </c>
      <c r="G197">
        <f>IF(Kalkulator!G197="","",Kalkulator!G197)</f>
        <v>0</v>
      </c>
      <c r="H197">
        <f>IF(Kalkulator!H197="","",Kalkulator!H197)</f>
        <v>0</v>
      </c>
      <c r="I197">
        <f ca="1">IF(Kalkulator!I197="","",Kalkulator!I197)</f>
        <v>0</v>
      </c>
      <c r="J197" t="str">
        <f>IF(Kalkulator!J197="","",Kalkulator!J197)</f>
        <v/>
      </c>
      <c r="K197">
        <f>IF(Kalkulator!K197="","",Kalkulator!K197)</f>
        <v>0</v>
      </c>
      <c r="L197" t="str">
        <f>IF(Kalkulator!L197="","",Kalkulator!L197)</f>
        <v/>
      </c>
      <c r="M197">
        <f>IF(Kalkulator!M197="","",Kalkulator!M197)</f>
        <v>0</v>
      </c>
      <c r="N197">
        <f>IF(Kalkulator!N197="","",Kalkulator!N197)</f>
        <v>1</v>
      </c>
      <c r="O197" t="e">
        <f ca="1">IF(Kalkulator!O197="","",Kalkulator!O197)</f>
        <v>#N/A</v>
      </c>
      <c r="P197">
        <f>IF(Kalkulator!P197="","",Kalkulator!P197)</f>
        <v>0</v>
      </c>
      <c r="Q197">
        <f ca="1">IF(Kalkulator!Q197="","",Kalkulator!Q197)</f>
        <v>0</v>
      </c>
      <c r="R197" s="47" t="str">
        <f t="shared" si="20"/>
        <v/>
      </c>
      <c r="S197" s="47" t="str">
        <f t="shared" si="14"/>
        <v/>
      </c>
      <c r="T197" s="47">
        <f t="shared" si="15"/>
        <v>0</v>
      </c>
      <c r="U197" s="47">
        <f t="shared" si="16"/>
        <v>0</v>
      </c>
      <c r="V197" s="47">
        <f t="shared" si="17"/>
        <v>0</v>
      </c>
      <c r="W197" s="47">
        <f t="shared" si="18"/>
        <v>0</v>
      </c>
      <c r="X197" s="48">
        <f t="shared" ca="1" si="19"/>
        <v>0</v>
      </c>
    </row>
    <row r="198" spans="3:24">
      <c r="C198"/>
      <c r="D198">
        <f>IF(Kalkulator!D198="","",Kalkulator!D198)</f>
        <v>0</v>
      </c>
      <c r="E198">
        <f>IF(Kalkulator!E198="","",Kalkulator!E198)</f>
        <v>0</v>
      </c>
      <c r="F198">
        <f>IF(Kalkulator!F198="","",Kalkulator!F198)</f>
        <v>0</v>
      </c>
      <c r="G198">
        <f>IF(Kalkulator!G198="","",Kalkulator!G198)</f>
        <v>0</v>
      </c>
      <c r="H198">
        <f>IF(Kalkulator!H198="","",Kalkulator!H198)</f>
        <v>0</v>
      </c>
      <c r="I198">
        <f ca="1">IF(Kalkulator!I198="","",Kalkulator!I198)</f>
        <v>0</v>
      </c>
      <c r="J198" t="str">
        <f>IF(Kalkulator!J198="","",Kalkulator!J198)</f>
        <v/>
      </c>
      <c r="K198">
        <f>IF(Kalkulator!K198="","",Kalkulator!K198)</f>
        <v>0</v>
      </c>
      <c r="L198" t="str">
        <f>IF(Kalkulator!L198="","",Kalkulator!L198)</f>
        <v/>
      </c>
      <c r="M198">
        <f>IF(Kalkulator!M198="","",Kalkulator!M198)</f>
        <v>0</v>
      </c>
      <c r="N198">
        <f>IF(Kalkulator!N198="","",Kalkulator!N198)</f>
        <v>1</v>
      </c>
      <c r="O198" t="e">
        <f ca="1">IF(Kalkulator!O198="","",Kalkulator!O198)</f>
        <v>#N/A</v>
      </c>
      <c r="P198">
        <f>IF(Kalkulator!P198="","",Kalkulator!P198)</f>
        <v>0</v>
      </c>
      <c r="Q198">
        <f ca="1">IF(Kalkulator!Q198="","",Kalkulator!Q198)</f>
        <v>0</v>
      </c>
      <c r="R198" s="47" t="str">
        <f t="shared" si="20"/>
        <v/>
      </c>
      <c r="S198" s="47" t="str">
        <f t="shared" si="14"/>
        <v/>
      </c>
      <c r="T198" s="47">
        <f t="shared" si="15"/>
        <v>0</v>
      </c>
      <c r="U198" s="47">
        <f t="shared" si="16"/>
        <v>0</v>
      </c>
      <c r="V198" s="47">
        <f t="shared" si="17"/>
        <v>0</v>
      </c>
      <c r="W198" s="47">
        <f t="shared" si="18"/>
        <v>0</v>
      </c>
      <c r="X198" s="48">
        <f t="shared" ca="1" si="19"/>
        <v>0</v>
      </c>
    </row>
    <row r="199" spans="3:24">
      <c r="C199"/>
      <c r="D199">
        <f>IF(Kalkulator!D199="","",Kalkulator!D199)</f>
        <v>0</v>
      </c>
      <c r="E199">
        <f>IF(Kalkulator!E199="","",Kalkulator!E199)</f>
        <v>0</v>
      </c>
      <c r="F199">
        <f>IF(Kalkulator!F199="","",Kalkulator!F199)</f>
        <v>0</v>
      </c>
      <c r="G199">
        <f>IF(Kalkulator!G199="","",Kalkulator!G199)</f>
        <v>0</v>
      </c>
      <c r="H199">
        <f>IF(Kalkulator!H199="","",Kalkulator!H199)</f>
        <v>0</v>
      </c>
      <c r="I199">
        <f ca="1">IF(Kalkulator!I199="","",Kalkulator!I199)</f>
        <v>0</v>
      </c>
      <c r="J199" t="str">
        <f>IF(Kalkulator!J199="","",Kalkulator!J199)</f>
        <v/>
      </c>
      <c r="K199">
        <f>IF(Kalkulator!K199="","",Kalkulator!K199)</f>
        <v>0</v>
      </c>
      <c r="L199" t="str">
        <f>IF(Kalkulator!L199="","",Kalkulator!L199)</f>
        <v/>
      </c>
      <c r="M199">
        <f>IF(Kalkulator!M199="","",Kalkulator!M199)</f>
        <v>0</v>
      </c>
      <c r="N199">
        <f>IF(Kalkulator!N199="","",Kalkulator!N199)</f>
        <v>1</v>
      </c>
      <c r="O199" t="e">
        <f ca="1">IF(Kalkulator!O199="","",Kalkulator!O199)</f>
        <v>#N/A</v>
      </c>
      <c r="P199">
        <f>IF(Kalkulator!P199="","",Kalkulator!P199)</f>
        <v>0</v>
      </c>
      <c r="Q199">
        <f ca="1">IF(Kalkulator!Q199="","",Kalkulator!Q199)</f>
        <v>0</v>
      </c>
      <c r="R199" s="47" t="str">
        <f t="shared" si="20"/>
        <v/>
      </c>
      <c r="S199" s="47" t="str">
        <f t="shared" si="14"/>
        <v/>
      </c>
      <c r="T199" s="47">
        <f t="shared" si="15"/>
        <v>0</v>
      </c>
      <c r="U199" s="47">
        <f t="shared" si="16"/>
        <v>0</v>
      </c>
      <c r="V199" s="47">
        <f t="shared" si="17"/>
        <v>0</v>
      </c>
      <c r="W199" s="47">
        <f t="shared" si="18"/>
        <v>0</v>
      </c>
      <c r="X199" s="48">
        <f t="shared" ca="1" si="19"/>
        <v>0</v>
      </c>
    </row>
    <row r="200" spans="3:24">
      <c r="C200"/>
      <c r="D200">
        <f>IF(Kalkulator!D200="","",Kalkulator!D200)</f>
        <v>0</v>
      </c>
      <c r="E200">
        <f>IF(Kalkulator!E200="","",Kalkulator!E200)</f>
        <v>0</v>
      </c>
      <c r="F200">
        <f>IF(Kalkulator!F200="","",Kalkulator!F200)</f>
        <v>0</v>
      </c>
      <c r="G200">
        <f>IF(Kalkulator!G200="","",Kalkulator!G200)</f>
        <v>0</v>
      </c>
      <c r="H200">
        <f>IF(Kalkulator!H200="","",Kalkulator!H200)</f>
        <v>0</v>
      </c>
      <c r="I200">
        <f ca="1">IF(Kalkulator!I200="","",Kalkulator!I200)</f>
        <v>0</v>
      </c>
      <c r="J200" t="str">
        <f>IF(Kalkulator!J200="","",Kalkulator!J200)</f>
        <v/>
      </c>
      <c r="K200">
        <f>IF(Kalkulator!K200="","",Kalkulator!K200)</f>
        <v>0</v>
      </c>
      <c r="L200" t="str">
        <f>IF(Kalkulator!L200="","",Kalkulator!L200)</f>
        <v/>
      </c>
      <c r="M200">
        <f>IF(Kalkulator!M200="","",Kalkulator!M200)</f>
        <v>0</v>
      </c>
      <c r="N200">
        <f>IF(Kalkulator!N200="","",Kalkulator!N200)</f>
        <v>1</v>
      </c>
      <c r="O200" t="e">
        <f ca="1">IF(Kalkulator!O200="","",Kalkulator!O200)</f>
        <v>#N/A</v>
      </c>
      <c r="P200">
        <f>IF(Kalkulator!P200="","",Kalkulator!P200)</f>
        <v>0</v>
      </c>
      <c r="Q200">
        <f ca="1">IF(Kalkulator!Q200="","",Kalkulator!Q200)</f>
        <v>0</v>
      </c>
      <c r="R200" s="47" t="str">
        <f t="shared" si="20"/>
        <v/>
      </c>
      <c r="S200" s="47" t="str">
        <f t="shared" si="14"/>
        <v/>
      </c>
      <c r="T200" s="47">
        <f t="shared" si="15"/>
        <v>0</v>
      </c>
      <c r="U200" s="47">
        <f t="shared" si="16"/>
        <v>0</v>
      </c>
      <c r="V200" s="47">
        <f t="shared" si="17"/>
        <v>0</v>
      </c>
      <c r="W200" s="47">
        <f t="shared" si="18"/>
        <v>0</v>
      </c>
      <c r="X200" s="48">
        <f t="shared" ca="1" si="19"/>
        <v>0</v>
      </c>
    </row>
    <row r="201" spans="3:24">
      <c r="C201"/>
      <c r="D201"/>
      <c r="E201"/>
      <c r="F201"/>
      <c r="G201"/>
      <c r="H201"/>
      <c r="I201"/>
      <c r="J201" t="str">
        <f>IF(Kalkulator!J201="","",Kalkulator!J201)</f>
        <v/>
      </c>
      <c r="K201"/>
      <c r="M201"/>
      <c r="N201"/>
      <c r="O201"/>
      <c r="P201"/>
      <c r="Q201"/>
      <c r="R201" s="47" t="str">
        <f t="shared" si="20"/>
        <v/>
      </c>
    </row>
    <row r="202" spans="3:24">
      <c r="C202"/>
      <c r="D202"/>
      <c r="E202"/>
      <c r="F202"/>
      <c r="G202"/>
      <c r="H202"/>
      <c r="I202"/>
      <c r="J202" t="str">
        <f>IF(Kalkulator!J202="","",Kalkulator!J202)</f>
        <v/>
      </c>
      <c r="K202"/>
      <c r="M202"/>
      <c r="N202"/>
      <c r="O202"/>
      <c r="P202"/>
      <c r="Q202"/>
      <c r="R202" s="47" t="str">
        <f t="shared" ref="R202:R265" si="21">IF(L202="","",IF(L201=L202,R201+1,VLOOKUP(A202,A:R,18,0)))</f>
        <v/>
      </c>
    </row>
    <row r="203" spans="3:24">
      <c r="C203"/>
      <c r="D203"/>
      <c r="E203"/>
      <c r="F203"/>
      <c r="G203"/>
      <c r="H203"/>
      <c r="I203"/>
      <c r="J203" t="str">
        <f>IF(Kalkulator!J203="","",Kalkulator!J203)</f>
        <v/>
      </c>
      <c r="K203"/>
      <c r="M203"/>
      <c r="N203"/>
      <c r="O203"/>
      <c r="P203"/>
      <c r="Q203"/>
      <c r="R203" s="47" t="str">
        <f t="shared" si="21"/>
        <v/>
      </c>
    </row>
    <row r="204" spans="3:24">
      <c r="C204"/>
      <c r="D204"/>
      <c r="E204"/>
      <c r="F204"/>
      <c r="G204"/>
      <c r="H204"/>
      <c r="I204"/>
      <c r="J204" t="str">
        <f>IF(Kalkulator!J204="","",Kalkulator!J204)</f>
        <v/>
      </c>
      <c r="K204"/>
      <c r="M204"/>
      <c r="N204"/>
      <c r="O204"/>
      <c r="P204"/>
      <c r="Q204"/>
      <c r="R204" s="47" t="str">
        <f t="shared" si="21"/>
        <v/>
      </c>
    </row>
    <row r="205" spans="3:24">
      <c r="C205"/>
      <c r="D205"/>
      <c r="E205"/>
      <c r="F205"/>
      <c r="G205"/>
      <c r="H205"/>
      <c r="I205"/>
      <c r="J205" t="str">
        <f>IF(Kalkulator!J205="","",Kalkulator!J205)</f>
        <v/>
      </c>
      <c r="K205"/>
      <c r="M205"/>
      <c r="N205"/>
      <c r="O205"/>
      <c r="P205"/>
      <c r="Q205"/>
      <c r="R205" s="47" t="str">
        <f t="shared" si="21"/>
        <v/>
      </c>
    </row>
    <row r="206" spans="3:24">
      <c r="C206"/>
      <c r="D206"/>
      <c r="E206"/>
      <c r="F206"/>
      <c r="G206"/>
      <c r="H206"/>
      <c r="I206"/>
      <c r="J206" t="str">
        <f>IF(Kalkulator!J206="","",Kalkulator!J206)</f>
        <v/>
      </c>
      <c r="K206"/>
      <c r="M206"/>
      <c r="N206"/>
      <c r="O206"/>
      <c r="P206"/>
      <c r="Q206"/>
      <c r="R206" s="47" t="str">
        <f t="shared" si="21"/>
        <v/>
      </c>
    </row>
    <row r="207" spans="3:24">
      <c r="C207"/>
      <c r="D207"/>
      <c r="E207"/>
      <c r="F207"/>
      <c r="G207"/>
      <c r="H207"/>
      <c r="I207"/>
      <c r="J207" t="str">
        <f>IF(Kalkulator!J207="","",Kalkulator!J207)</f>
        <v/>
      </c>
      <c r="K207"/>
      <c r="M207"/>
      <c r="N207"/>
      <c r="O207"/>
      <c r="P207"/>
      <c r="Q207"/>
      <c r="R207" s="47" t="str">
        <f t="shared" si="21"/>
        <v/>
      </c>
    </row>
    <row r="208" spans="3:24">
      <c r="C208"/>
      <c r="D208"/>
      <c r="E208"/>
      <c r="F208"/>
      <c r="G208"/>
      <c r="H208"/>
      <c r="I208"/>
      <c r="J208" t="str">
        <f>IF(Kalkulator!J208="","",Kalkulator!J208)</f>
        <v/>
      </c>
      <c r="K208"/>
      <c r="M208"/>
      <c r="N208"/>
      <c r="O208"/>
      <c r="P208"/>
      <c r="Q208"/>
      <c r="R208" s="47" t="str">
        <f t="shared" si="21"/>
        <v/>
      </c>
    </row>
    <row r="209" spans="3:18">
      <c r="C209"/>
      <c r="D209"/>
      <c r="E209"/>
      <c r="F209"/>
      <c r="G209"/>
      <c r="H209"/>
      <c r="I209"/>
      <c r="J209" t="str">
        <f>IF(Kalkulator!J209="","",Kalkulator!J209)</f>
        <v/>
      </c>
      <c r="K209"/>
      <c r="M209"/>
      <c r="N209"/>
      <c r="O209"/>
      <c r="P209"/>
      <c r="Q209"/>
      <c r="R209" s="47" t="str">
        <f t="shared" si="21"/>
        <v/>
      </c>
    </row>
    <row r="210" spans="3:18">
      <c r="C210"/>
      <c r="D210"/>
      <c r="E210"/>
      <c r="F210"/>
      <c r="G210"/>
      <c r="H210"/>
      <c r="I210"/>
      <c r="J210" t="str">
        <f>IF(Kalkulator!J210="","",Kalkulator!J210)</f>
        <v/>
      </c>
      <c r="K210"/>
      <c r="M210"/>
      <c r="N210"/>
      <c r="O210"/>
      <c r="P210"/>
      <c r="Q210"/>
      <c r="R210" s="47" t="str">
        <f t="shared" si="21"/>
        <v/>
      </c>
    </row>
    <row r="211" spans="3:18">
      <c r="C211"/>
      <c r="D211"/>
      <c r="E211"/>
      <c r="F211"/>
      <c r="G211"/>
      <c r="H211"/>
      <c r="I211"/>
      <c r="J211" t="str">
        <f>IF(Kalkulator!J211="","",Kalkulator!J211)</f>
        <v/>
      </c>
      <c r="K211"/>
      <c r="M211"/>
      <c r="N211"/>
      <c r="O211"/>
      <c r="P211"/>
      <c r="Q211"/>
      <c r="R211" s="47" t="str">
        <f t="shared" si="21"/>
        <v/>
      </c>
    </row>
    <row r="212" spans="3:18">
      <c r="C212"/>
      <c r="D212"/>
      <c r="E212"/>
      <c r="F212"/>
      <c r="G212"/>
      <c r="H212"/>
      <c r="I212"/>
      <c r="J212" t="str">
        <f>IF(Kalkulator!J212="","",Kalkulator!J212)</f>
        <v/>
      </c>
      <c r="K212"/>
      <c r="M212"/>
      <c r="N212"/>
      <c r="O212"/>
      <c r="P212"/>
      <c r="Q212"/>
      <c r="R212" s="47" t="str">
        <f t="shared" si="21"/>
        <v/>
      </c>
    </row>
    <row r="213" spans="3:18">
      <c r="C213"/>
      <c r="D213"/>
      <c r="E213"/>
      <c r="F213"/>
      <c r="G213"/>
      <c r="H213"/>
      <c r="I213"/>
      <c r="J213" t="str">
        <f>IF(Kalkulator!J213="","",Kalkulator!J213)</f>
        <v/>
      </c>
      <c r="K213"/>
      <c r="M213"/>
      <c r="N213"/>
      <c r="O213"/>
      <c r="P213"/>
      <c r="Q213"/>
      <c r="R213" s="47" t="str">
        <f t="shared" si="21"/>
        <v/>
      </c>
    </row>
    <row r="214" spans="3:18">
      <c r="C214"/>
      <c r="D214"/>
      <c r="E214"/>
      <c r="F214"/>
      <c r="G214"/>
      <c r="H214"/>
      <c r="I214"/>
      <c r="J214" t="str">
        <f>IF(Kalkulator!J214="","",Kalkulator!J214)</f>
        <v/>
      </c>
      <c r="K214"/>
      <c r="M214"/>
      <c r="N214"/>
      <c r="O214"/>
      <c r="P214"/>
      <c r="Q214"/>
      <c r="R214" s="47" t="str">
        <f t="shared" si="21"/>
        <v/>
      </c>
    </row>
    <row r="215" spans="3:18">
      <c r="C215"/>
      <c r="D215"/>
      <c r="E215"/>
      <c r="F215"/>
      <c r="G215"/>
      <c r="H215"/>
      <c r="I215"/>
      <c r="J215" t="str">
        <f>IF(Kalkulator!J215="","",Kalkulator!J215)</f>
        <v/>
      </c>
      <c r="K215"/>
      <c r="M215"/>
      <c r="N215"/>
      <c r="O215"/>
      <c r="P215"/>
      <c r="Q215"/>
      <c r="R215" s="47" t="str">
        <f t="shared" si="21"/>
        <v/>
      </c>
    </row>
    <row r="216" spans="3:18">
      <c r="C216"/>
      <c r="D216"/>
      <c r="E216"/>
      <c r="F216"/>
      <c r="G216"/>
      <c r="H216"/>
      <c r="I216"/>
      <c r="J216" t="str">
        <f>IF(Kalkulator!J216="","",Kalkulator!J216)</f>
        <v/>
      </c>
      <c r="K216"/>
      <c r="M216"/>
      <c r="N216"/>
      <c r="O216"/>
      <c r="P216"/>
      <c r="Q216"/>
      <c r="R216" s="47" t="str">
        <f t="shared" si="21"/>
        <v/>
      </c>
    </row>
    <row r="217" spans="3:18">
      <c r="C217"/>
      <c r="D217"/>
      <c r="E217"/>
      <c r="F217"/>
      <c r="G217"/>
      <c r="H217"/>
      <c r="I217"/>
      <c r="J217" t="str">
        <f>IF(Kalkulator!J217="","",Kalkulator!J217)</f>
        <v/>
      </c>
      <c r="K217"/>
      <c r="M217"/>
      <c r="N217"/>
      <c r="O217"/>
      <c r="P217"/>
      <c r="Q217"/>
      <c r="R217" s="47" t="str">
        <f t="shared" si="21"/>
        <v/>
      </c>
    </row>
    <row r="218" spans="3:18">
      <c r="C218"/>
      <c r="D218"/>
      <c r="E218"/>
      <c r="F218"/>
      <c r="G218"/>
      <c r="H218"/>
      <c r="I218"/>
      <c r="J218" t="str">
        <f>IF(Kalkulator!J218="","",Kalkulator!J218)</f>
        <v/>
      </c>
      <c r="K218"/>
      <c r="M218"/>
      <c r="N218"/>
      <c r="O218"/>
      <c r="P218"/>
      <c r="Q218"/>
      <c r="R218" s="47" t="str">
        <f t="shared" si="21"/>
        <v/>
      </c>
    </row>
    <row r="219" spans="3:18">
      <c r="C219"/>
      <c r="D219"/>
      <c r="E219"/>
      <c r="F219"/>
      <c r="G219"/>
      <c r="H219"/>
      <c r="I219"/>
      <c r="J219" t="str">
        <f>IF(Kalkulator!J219="","",Kalkulator!J219)</f>
        <v/>
      </c>
      <c r="K219"/>
      <c r="M219"/>
      <c r="N219"/>
      <c r="O219"/>
      <c r="P219"/>
      <c r="Q219"/>
      <c r="R219" s="47" t="str">
        <f t="shared" si="21"/>
        <v/>
      </c>
    </row>
    <row r="220" spans="3:18">
      <c r="C220"/>
      <c r="D220"/>
      <c r="E220"/>
      <c r="F220"/>
      <c r="G220"/>
      <c r="H220"/>
      <c r="I220"/>
      <c r="J220" t="str">
        <f>IF(Kalkulator!J220="","",Kalkulator!J220)</f>
        <v/>
      </c>
      <c r="K220"/>
      <c r="M220"/>
      <c r="N220"/>
      <c r="O220"/>
      <c r="P220"/>
      <c r="Q220"/>
      <c r="R220" s="47" t="str">
        <f t="shared" si="21"/>
        <v/>
      </c>
    </row>
    <row r="221" spans="3:18">
      <c r="C221"/>
      <c r="D221"/>
      <c r="E221"/>
      <c r="F221"/>
      <c r="G221"/>
      <c r="H221"/>
      <c r="I221"/>
      <c r="J221" t="str">
        <f>IF(Kalkulator!J221="","",Kalkulator!J221)</f>
        <v/>
      </c>
      <c r="K221"/>
      <c r="M221"/>
      <c r="N221"/>
      <c r="O221"/>
      <c r="P221"/>
      <c r="Q221"/>
      <c r="R221" s="47" t="str">
        <f t="shared" si="21"/>
        <v/>
      </c>
    </row>
    <row r="222" spans="3:18">
      <c r="C222"/>
      <c r="D222"/>
      <c r="E222"/>
      <c r="F222"/>
      <c r="G222"/>
      <c r="H222"/>
      <c r="I222"/>
      <c r="J222" t="str">
        <f>IF(Kalkulator!J222="","",Kalkulator!J222)</f>
        <v/>
      </c>
      <c r="K222"/>
      <c r="M222"/>
      <c r="N222"/>
      <c r="O222"/>
      <c r="P222"/>
      <c r="Q222"/>
      <c r="R222" s="47" t="str">
        <f t="shared" si="21"/>
        <v/>
      </c>
    </row>
    <row r="223" spans="3:18">
      <c r="C223"/>
      <c r="D223"/>
      <c r="E223"/>
      <c r="F223"/>
      <c r="G223"/>
      <c r="H223"/>
      <c r="I223"/>
      <c r="J223" t="str">
        <f>IF(Kalkulator!J223="","",Kalkulator!J223)</f>
        <v/>
      </c>
      <c r="K223"/>
      <c r="M223"/>
      <c r="N223"/>
      <c r="O223"/>
      <c r="P223"/>
      <c r="Q223"/>
      <c r="R223" s="47" t="str">
        <f t="shared" si="21"/>
        <v/>
      </c>
    </row>
    <row r="224" spans="3:18">
      <c r="C224"/>
      <c r="D224"/>
      <c r="E224"/>
      <c r="F224"/>
      <c r="G224"/>
      <c r="H224"/>
      <c r="I224"/>
      <c r="J224" t="str">
        <f>IF(Kalkulator!J224="","",Kalkulator!J224)</f>
        <v/>
      </c>
      <c r="K224"/>
      <c r="M224"/>
      <c r="N224"/>
      <c r="O224"/>
      <c r="P224"/>
      <c r="Q224"/>
      <c r="R224" s="47" t="str">
        <f t="shared" si="21"/>
        <v/>
      </c>
    </row>
    <row r="225" spans="3:18">
      <c r="C225"/>
      <c r="D225"/>
      <c r="E225"/>
      <c r="F225"/>
      <c r="G225"/>
      <c r="H225"/>
      <c r="I225"/>
      <c r="J225" t="str">
        <f>IF(Kalkulator!J225="","",Kalkulator!J225)</f>
        <v/>
      </c>
      <c r="K225"/>
      <c r="M225"/>
      <c r="N225"/>
      <c r="O225"/>
      <c r="P225"/>
      <c r="Q225"/>
      <c r="R225" s="47" t="str">
        <f t="shared" si="21"/>
        <v/>
      </c>
    </row>
    <row r="226" spans="3:18">
      <c r="C226"/>
      <c r="D226"/>
      <c r="E226"/>
      <c r="F226"/>
      <c r="G226"/>
      <c r="H226"/>
      <c r="I226"/>
      <c r="J226" t="str">
        <f>IF(Kalkulator!J226="","",Kalkulator!J226)</f>
        <v/>
      </c>
      <c r="K226"/>
      <c r="M226"/>
      <c r="N226"/>
      <c r="O226"/>
      <c r="P226"/>
      <c r="Q226"/>
      <c r="R226" s="47" t="str">
        <f t="shared" si="21"/>
        <v/>
      </c>
    </row>
    <row r="227" spans="3:18">
      <c r="C227"/>
      <c r="D227"/>
      <c r="E227"/>
      <c r="F227"/>
      <c r="G227"/>
      <c r="H227"/>
      <c r="I227"/>
      <c r="J227" t="str">
        <f>IF(Kalkulator!J227="","",Kalkulator!J227)</f>
        <v/>
      </c>
      <c r="K227"/>
      <c r="M227"/>
      <c r="N227"/>
      <c r="O227"/>
      <c r="P227"/>
      <c r="Q227"/>
      <c r="R227" s="47" t="str">
        <f t="shared" si="21"/>
        <v/>
      </c>
    </row>
    <row r="228" spans="3:18">
      <c r="C228"/>
      <c r="D228"/>
      <c r="E228"/>
      <c r="F228"/>
      <c r="G228"/>
      <c r="H228"/>
      <c r="I228"/>
      <c r="J228" t="str">
        <f>IF(Kalkulator!J228="","",Kalkulator!J228)</f>
        <v/>
      </c>
      <c r="K228"/>
      <c r="M228"/>
      <c r="N228"/>
      <c r="O228"/>
      <c r="P228"/>
      <c r="Q228"/>
      <c r="R228" s="47" t="str">
        <f t="shared" si="21"/>
        <v/>
      </c>
    </row>
    <row r="229" spans="3:18">
      <c r="C229"/>
      <c r="D229"/>
      <c r="E229"/>
      <c r="F229"/>
      <c r="G229"/>
      <c r="H229"/>
      <c r="I229"/>
      <c r="J229" t="str">
        <f>IF(Kalkulator!J229="","",Kalkulator!J229)</f>
        <v/>
      </c>
      <c r="K229"/>
      <c r="M229"/>
      <c r="N229"/>
      <c r="O229"/>
      <c r="P229"/>
      <c r="Q229"/>
      <c r="R229" s="47" t="str">
        <f t="shared" si="21"/>
        <v/>
      </c>
    </row>
    <row r="230" spans="3:18">
      <c r="C230"/>
      <c r="D230"/>
      <c r="E230"/>
      <c r="F230"/>
      <c r="G230"/>
      <c r="H230"/>
      <c r="I230"/>
      <c r="J230" t="str">
        <f>IF(Kalkulator!J230="","",Kalkulator!J230)</f>
        <v/>
      </c>
      <c r="K230"/>
      <c r="M230"/>
      <c r="N230"/>
      <c r="O230"/>
      <c r="P230"/>
      <c r="Q230"/>
      <c r="R230" s="47" t="str">
        <f t="shared" si="21"/>
        <v/>
      </c>
    </row>
    <row r="231" spans="3:18">
      <c r="C231"/>
      <c r="D231"/>
      <c r="E231"/>
      <c r="F231"/>
      <c r="G231"/>
      <c r="H231"/>
      <c r="I231"/>
      <c r="J231" t="str">
        <f>IF(Kalkulator!J231="","",Kalkulator!J231)</f>
        <v/>
      </c>
      <c r="K231"/>
      <c r="M231"/>
      <c r="N231"/>
      <c r="O231"/>
      <c r="P231"/>
      <c r="Q231"/>
      <c r="R231" s="47" t="str">
        <f t="shared" si="21"/>
        <v/>
      </c>
    </row>
    <row r="232" spans="3:18">
      <c r="C232"/>
      <c r="D232"/>
      <c r="E232"/>
      <c r="F232"/>
      <c r="G232"/>
      <c r="H232"/>
      <c r="I232"/>
      <c r="J232" t="str">
        <f>IF(Kalkulator!J232="","",Kalkulator!J232)</f>
        <v/>
      </c>
      <c r="K232"/>
      <c r="M232"/>
      <c r="N232"/>
      <c r="O232"/>
      <c r="P232"/>
      <c r="Q232"/>
      <c r="R232" s="47" t="str">
        <f t="shared" si="21"/>
        <v/>
      </c>
    </row>
    <row r="233" spans="3:18">
      <c r="C233"/>
      <c r="D233"/>
      <c r="E233"/>
      <c r="F233"/>
      <c r="G233"/>
      <c r="H233"/>
      <c r="I233"/>
      <c r="J233" t="str">
        <f>IF(Kalkulator!J233="","",Kalkulator!J233)</f>
        <v/>
      </c>
      <c r="K233"/>
      <c r="M233"/>
      <c r="N233"/>
      <c r="O233"/>
      <c r="P233"/>
      <c r="Q233"/>
      <c r="R233" s="47" t="str">
        <f t="shared" si="21"/>
        <v/>
      </c>
    </row>
    <row r="234" spans="3:18">
      <c r="C234"/>
      <c r="D234"/>
      <c r="E234"/>
      <c r="F234"/>
      <c r="G234"/>
      <c r="H234"/>
      <c r="I234"/>
      <c r="J234" t="str">
        <f>IF(Kalkulator!J234="","",Kalkulator!J234)</f>
        <v/>
      </c>
      <c r="K234"/>
      <c r="M234"/>
      <c r="N234"/>
      <c r="O234"/>
      <c r="P234"/>
      <c r="Q234"/>
      <c r="R234" s="47" t="str">
        <f t="shared" si="21"/>
        <v/>
      </c>
    </row>
    <row r="235" spans="3:18">
      <c r="C235"/>
      <c r="D235"/>
      <c r="E235"/>
      <c r="F235"/>
      <c r="G235"/>
      <c r="H235"/>
      <c r="I235"/>
      <c r="J235" t="str">
        <f>IF(Kalkulator!J235="","",Kalkulator!J235)</f>
        <v/>
      </c>
      <c r="K235"/>
      <c r="M235"/>
      <c r="N235"/>
      <c r="O235"/>
      <c r="P235"/>
      <c r="Q235"/>
      <c r="R235" s="47" t="str">
        <f t="shared" si="21"/>
        <v/>
      </c>
    </row>
    <row r="236" spans="3:18">
      <c r="C236"/>
      <c r="D236"/>
      <c r="E236"/>
      <c r="F236"/>
      <c r="G236"/>
      <c r="H236"/>
      <c r="I236"/>
      <c r="J236" t="str">
        <f>IF(Kalkulator!J236="","",Kalkulator!J236)</f>
        <v/>
      </c>
      <c r="K236"/>
      <c r="M236"/>
      <c r="N236"/>
      <c r="O236"/>
      <c r="P236"/>
      <c r="Q236"/>
      <c r="R236" s="47" t="str">
        <f t="shared" si="21"/>
        <v/>
      </c>
    </row>
    <row r="237" spans="3:18">
      <c r="C237"/>
      <c r="D237"/>
      <c r="E237"/>
      <c r="F237"/>
      <c r="G237"/>
      <c r="H237"/>
      <c r="I237"/>
      <c r="J237" t="str">
        <f>IF(Kalkulator!J237="","",Kalkulator!J237)</f>
        <v/>
      </c>
      <c r="K237"/>
      <c r="M237"/>
      <c r="N237"/>
      <c r="O237"/>
      <c r="P237"/>
      <c r="Q237"/>
      <c r="R237" s="47" t="str">
        <f t="shared" si="21"/>
        <v/>
      </c>
    </row>
    <row r="238" spans="3:18">
      <c r="C238"/>
      <c r="D238"/>
      <c r="E238"/>
      <c r="F238"/>
      <c r="G238"/>
      <c r="H238"/>
      <c r="I238"/>
      <c r="J238" t="str">
        <f>IF(Kalkulator!J238="","",Kalkulator!J238)</f>
        <v/>
      </c>
      <c r="K238"/>
      <c r="M238"/>
      <c r="N238"/>
      <c r="O238"/>
      <c r="P238"/>
      <c r="Q238"/>
      <c r="R238" s="47" t="str">
        <f t="shared" si="21"/>
        <v/>
      </c>
    </row>
    <row r="239" spans="3:18">
      <c r="C239"/>
      <c r="D239"/>
      <c r="E239"/>
      <c r="F239"/>
      <c r="G239"/>
      <c r="H239"/>
      <c r="I239"/>
      <c r="J239" t="str">
        <f>IF(Kalkulator!J239="","",Kalkulator!J239)</f>
        <v/>
      </c>
      <c r="K239"/>
      <c r="M239"/>
      <c r="N239"/>
      <c r="O239"/>
      <c r="P239"/>
      <c r="Q239"/>
      <c r="R239" s="47" t="str">
        <f t="shared" si="21"/>
        <v/>
      </c>
    </row>
    <row r="240" spans="3:18">
      <c r="C240"/>
      <c r="D240"/>
      <c r="E240"/>
      <c r="F240"/>
      <c r="G240"/>
      <c r="H240"/>
      <c r="I240"/>
      <c r="J240" t="str">
        <f>IF(Kalkulator!J240="","",Kalkulator!J240)</f>
        <v/>
      </c>
      <c r="K240"/>
      <c r="M240"/>
      <c r="N240"/>
      <c r="O240"/>
      <c r="P240"/>
      <c r="Q240"/>
      <c r="R240" s="47" t="str">
        <f t="shared" si="21"/>
        <v/>
      </c>
    </row>
    <row r="241" spans="3:18">
      <c r="C241"/>
      <c r="D241"/>
      <c r="E241"/>
      <c r="F241"/>
      <c r="G241"/>
      <c r="H241"/>
      <c r="I241"/>
      <c r="J241" t="str">
        <f>IF(Kalkulator!J241="","",Kalkulator!J241)</f>
        <v/>
      </c>
      <c r="K241"/>
      <c r="M241"/>
      <c r="N241"/>
      <c r="O241"/>
      <c r="P241"/>
      <c r="Q241"/>
      <c r="R241" s="47" t="str">
        <f t="shared" si="21"/>
        <v/>
      </c>
    </row>
    <row r="242" spans="3:18">
      <c r="C242"/>
      <c r="D242"/>
      <c r="E242"/>
      <c r="F242"/>
      <c r="G242"/>
      <c r="H242"/>
      <c r="I242"/>
      <c r="J242" t="str">
        <f>IF(Kalkulator!J242="","",Kalkulator!J242)</f>
        <v/>
      </c>
      <c r="K242"/>
      <c r="M242"/>
      <c r="N242"/>
      <c r="O242"/>
      <c r="P242"/>
      <c r="Q242"/>
      <c r="R242" s="47" t="str">
        <f t="shared" si="21"/>
        <v/>
      </c>
    </row>
    <row r="243" spans="3:18">
      <c r="C243"/>
      <c r="D243"/>
      <c r="E243"/>
      <c r="F243"/>
      <c r="G243"/>
      <c r="H243"/>
      <c r="I243"/>
      <c r="J243" t="str">
        <f>IF(Kalkulator!J243="","",Kalkulator!J243)</f>
        <v/>
      </c>
      <c r="K243"/>
      <c r="M243"/>
      <c r="N243"/>
      <c r="O243"/>
      <c r="P243"/>
      <c r="Q243"/>
      <c r="R243" s="47" t="str">
        <f t="shared" si="21"/>
        <v/>
      </c>
    </row>
    <row r="244" spans="3:18">
      <c r="C244"/>
      <c r="D244"/>
      <c r="E244"/>
      <c r="F244"/>
      <c r="G244"/>
      <c r="H244"/>
      <c r="I244"/>
      <c r="J244" t="str">
        <f>IF(Kalkulator!J244="","",Kalkulator!J244)</f>
        <v/>
      </c>
      <c r="K244"/>
      <c r="M244"/>
      <c r="N244"/>
      <c r="O244"/>
      <c r="P244"/>
      <c r="Q244"/>
      <c r="R244" s="47" t="str">
        <f t="shared" si="21"/>
        <v/>
      </c>
    </row>
    <row r="245" spans="3:18">
      <c r="C245"/>
      <c r="D245"/>
      <c r="E245"/>
      <c r="F245"/>
      <c r="G245"/>
      <c r="H245"/>
      <c r="I245"/>
      <c r="J245" t="str">
        <f>IF(Kalkulator!J245="","",Kalkulator!J245)</f>
        <v/>
      </c>
      <c r="K245"/>
      <c r="M245"/>
      <c r="N245"/>
      <c r="O245"/>
      <c r="P245"/>
      <c r="Q245"/>
      <c r="R245" s="47" t="str">
        <f t="shared" si="21"/>
        <v/>
      </c>
    </row>
    <row r="246" spans="3:18">
      <c r="C246"/>
      <c r="D246"/>
      <c r="E246"/>
      <c r="F246"/>
      <c r="G246"/>
      <c r="H246"/>
      <c r="I246"/>
      <c r="J246" t="str">
        <f>IF(Kalkulator!J246="","",Kalkulator!J246)</f>
        <v/>
      </c>
      <c r="K246"/>
      <c r="M246"/>
      <c r="N246"/>
      <c r="O246"/>
      <c r="P246"/>
      <c r="Q246"/>
      <c r="R246" s="47" t="str">
        <f t="shared" si="21"/>
        <v/>
      </c>
    </row>
    <row r="247" spans="3:18">
      <c r="C247"/>
      <c r="D247"/>
      <c r="E247"/>
      <c r="F247"/>
      <c r="G247"/>
      <c r="H247"/>
      <c r="I247"/>
      <c r="J247" t="str">
        <f>IF(Kalkulator!J247="","",Kalkulator!J247)</f>
        <v/>
      </c>
      <c r="K247"/>
      <c r="M247"/>
      <c r="N247"/>
      <c r="O247"/>
      <c r="P247"/>
      <c r="Q247"/>
      <c r="R247" s="47" t="str">
        <f t="shared" si="21"/>
        <v/>
      </c>
    </row>
    <row r="248" spans="3:18">
      <c r="C248"/>
      <c r="D248"/>
      <c r="E248"/>
      <c r="F248"/>
      <c r="G248"/>
      <c r="H248"/>
      <c r="I248"/>
      <c r="J248" t="str">
        <f>IF(Kalkulator!J248="","",Kalkulator!J248)</f>
        <v/>
      </c>
      <c r="K248"/>
      <c r="M248"/>
      <c r="N248"/>
      <c r="O248"/>
      <c r="P248"/>
      <c r="Q248"/>
      <c r="R248" s="47" t="str">
        <f t="shared" si="21"/>
        <v/>
      </c>
    </row>
    <row r="249" spans="3:18">
      <c r="C249"/>
      <c r="D249"/>
      <c r="E249"/>
      <c r="F249"/>
      <c r="G249"/>
      <c r="H249"/>
      <c r="I249"/>
      <c r="J249" t="str">
        <f>IF(Kalkulator!J249="","",Kalkulator!J249)</f>
        <v/>
      </c>
      <c r="K249"/>
      <c r="M249"/>
      <c r="N249"/>
      <c r="O249"/>
      <c r="P249"/>
      <c r="Q249"/>
      <c r="R249" s="47" t="str">
        <f t="shared" si="21"/>
        <v/>
      </c>
    </row>
    <row r="250" spans="3:18">
      <c r="C250"/>
      <c r="D250"/>
      <c r="E250"/>
      <c r="F250"/>
      <c r="G250"/>
      <c r="H250"/>
      <c r="I250"/>
      <c r="J250" t="str">
        <f>IF(Kalkulator!J250="","",Kalkulator!J250)</f>
        <v/>
      </c>
      <c r="K250"/>
      <c r="M250"/>
      <c r="N250"/>
      <c r="O250"/>
      <c r="P250"/>
      <c r="Q250"/>
      <c r="R250" s="47" t="str">
        <f t="shared" si="21"/>
        <v/>
      </c>
    </row>
    <row r="251" spans="3:18">
      <c r="C251"/>
      <c r="D251"/>
      <c r="E251"/>
      <c r="F251"/>
      <c r="G251"/>
      <c r="H251"/>
      <c r="I251"/>
      <c r="J251" t="str">
        <f>IF(Kalkulator!J251="","",Kalkulator!J251)</f>
        <v/>
      </c>
      <c r="K251"/>
      <c r="M251"/>
      <c r="N251"/>
      <c r="O251"/>
      <c r="P251"/>
      <c r="Q251"/>
      <c r="R251" s="47" t="str">
        <f t="shared" si="21"/>
        <v/>
      </c>
    </row>
    <row r="252" spans="3:18">
      <c r="C252"/>
      <c r="D252"/>
      <c r="E252"/>
      <c r="F252"/>
      <c r="G252"/>
      <c r="H252"/>
      <c r="I252"/>
      <c r="J252" t="str">
        <f>IF(Kalkulator!J252="","",Kalkulator!J252)</f>
        <v/>
      </c>
      <c r="K252"/>
      <c r="M252"/>
      <c r="N252"/>
      <c r="O252"/>
      <c r="P252"/>
      <c r="Q252"/>
      <c r="R252" s="47" t="str">
        <f t="shared" si="21"/>
        <v/>
      </c>
    </row>
    <row r="253" spans="3:18">
      <c r="C253"/>
      <c r="D253"/>
      <c r="E253"/>
      <c r="F253"/>
      <c r="G253"/>
      <c r="H253"/>
      <c r="I253"/>
      <c r="J253" t="str">
        <f>IF(Kalkulator!J253="","",Kalkulator!J253)</f>
        <v/>
      </c>
      <c r="K253"/>
      <c r="M253"/>
      <c r="N253"/>
      <c r="O253"/>
      <c r="P253"/>
      <c r="Q253"/>
      <c r="R253" s="47" t="str">
        <f t="shared" si="21"/>
        <v/>
      </c>
    </row>
    <row r="254" spans="3:18">
      <c r="C254"/>
      <c r="D254"/>
      <c r="E254"/>
      <c r="F254"/>
      <c r="G254"/>
      <c r="H254"/>
      <c r="I254"/>
      <c r="J254" t="str">
        <f>IF(Kalkulator!J254="","",Kalkulator!J254)</f>
        <v/>
      </c>
      <c r="K254"/>
      <c r="M254"/>
      <c r="N254"/>
      <c r="O254"/>
      <c r="P254"/>
      <c r="Q254"/>
      <c r="R254" s="47" t="str">
        <f t="shared" si="21"/>
        <v/>
      </c>
    </row>
    <row r="255" spans="3:18">
      <c r="C255"/>
      <c r="D255"/>
      <c r="E255"/>
      <c r="F255"/>
      <c r="G255"/>
      <c r="H255"/>
      <c r="I255"/>
      <c r="J255" t="str">
        <f>IF(Kalkulator!J255="","",Kalkulator!J255)</f>
        <v/>
      </c>
      <c r="K255"/>
      <c r="M255"/>
      <c r="N255"/>
      <c r="O255"/>
      <c r="P255"/>
      <c r="Q255"/>
      <c r="R255" s="47" t="str">
        <f t="shared" si="21"/>
        <v/>
      </c>
    </row>
    <row r="256" spans="3:18">
      <c r="C256"/>
      <c r="D256"/>
      <c r="E256"/>
      <c r="F256"/>
      <c r="G256"/>
      <c r="H256"/>
      <c r="I256"/>
      <c r="J256" t="str">
        <f>IF(Kalkulator!J256="","",Kalkulator!J256)</f>
        <v/>
      </c>
      <c r="K256"/>
      <c r="M256"/>
      <c r="N256"/>
      <c r="O256"/>
      <c r="P256"/>
      <c r="Q256"/>
      <c r="R256" s="47" t="str">
        <f t="shared" si="21"/>
        <v/>
      </c>
    </row>
    <row r="257" spans="3:18">
      <c r="C257"/>
      <c r="D257"/>
      <c r="E257"/>
      <c r="F257"/>
      <c r="G257"/>
      <c r="H257"/>
      <c r="I257"/>
      <c r="J257" t="str">
        <f>IF(Kalkulator!J257="","",Kalkulator!J257)</f>
        <v/>
      </c>
      <c r="K257"/>
      <c r="M257"/>
      <c r="N257"/>
      <c r="O257"/>
      <c r="P257"/>
      <c r="Q257"/>
      <c r="R257" s="47" t="str">
        <f t="shared" si="21"/>
        <v/>
      </c>
    </row>
    <row r="258" spans="3:18">
      <c r="C258"/>
      <c r="D258"/>
      <c r="E258"/>
      <c r="F258"/>
      <c r="G258"/>
      <c r="H258"/>
      <c r="I258"/>
      <c r="J258" t="str">
        <f>IF(Kalkulator!J258="","",Kalkulator!J258)</f>
        <v/>
      </c>
      <c r="K258"/>
      <c r="M258"/>
      <c r="N258"/>
      <c r="O258"/>
      <c r="P258"/>
      <c r="Q258"/>
      <c r="R258" s="47" t="str">
        <f t="shared" si="21"/>
        <v/>
      </c>
    </row>
    <row r="259" spans="3:18">
      <c r="C259"/>
      <c r="D259"/>
      <c r="E259"/>
      <c r="F259"/>
      <c r="G259"/>
      <c r="H259"/>
      <c r="I259"/>
      <c r="J259" t="str">
        <f>IF(Kalkulator!J259="","",Kalkulator!J259)</f>
        <v/>
      </c>
      <c r="K259"/>
      <c r="M259"/>
      <c r="N259"/>
      <c r="O259"/>
      <c r="P259"/>
      <c r="Q259"/>
      <c r="R259" s="47" t="str">
        <f t="shared" si="21"/>
        <v/>
      </c>
    </row>
    <row r="260" spans="3:18">
      <c r="C260"/>
      <c r="D260"/>
      <c r="E260"/>
      <c r="F260"/>
      <c r="G260"/>
      <c r="H260"/>
      <c r="I260"/>
      <c r="J260" t="str">
        <f>IF(Kalkulator!J260="","",Kalkulator!J260)</f>
        <v/>
      </c>
      <c r="K260"/>
      <c r="M260"/>
      <c r="N260"/>
      <c r="O260"/>
      <c r="P260"/>
      <c r="Q260"/>
      <c r="R260" s="47" t="str">
        <f t="shared" si="21"/>
        <v/>
      </c>
    </row>
    <row r="261" spans="3:18">
      <c r="C261"/>
      <c r="D261"/>
      <c r="E261"/>
      <c r="F261"/>
      <c r="G261"/>
      <c r="H261"/>
      <c r="I261"/>
      <c r="J261" t="str">
        <f>IF(Kalkulator!J261="","",Kalkulator!J261)</f>
        <v/>
      </c>
      <c r="K261"/>
      <c r="M261"/>
      <c r="N261"/>
      <c r="O261"/>
      <c r="P261"/>
      <c r="Q261"/>
      <c r="R261" s="47" t="str">
        <f t="shared" si="21"/>
        <v/>
      </c>
    </row>
    <row r="262" spans="3:18">
      <c r="C262"/>
      <c r="D262"/>
      <c r="E262"/>
      <c r="F262"/>
      <c r="G262"/>
      <c r="H262"/>
      <c r="I262"/>
      <c r="J262" t="str">
        <f>IF(Kalkulator!J262="","",Kalkulator!J262)</f>
        <v/>
      </c>
      <c r="K262"/>
      <c r="M262"/>
      <c r="N262"/>
      <c r="O262"/>
      <c r="P262"/>
      <c r="Q262"/>
      <c r="R262" s="47" t="str">
        <f t="shared" si="21"/>
        <v/>
      </c>
    </row>
    <row r="263" spans="3:18">
      <c r="C263"/>
      <c r="D263"/>
      <c r="E263"/>
      <c r="F263"/>
      <c r="G263"/>
      <c r="H263"/>
      <c r="I263"/>
      <c r="J263" t="str">
        <f>IF(Kalkulator!J263="","",Kalkulator!J263)</f>
        <v/>
      </c>
      <c r="K263"/>
      <c r="M263"/>
      <c r="N263"/>
      <c r="O263"/>
      <c r="P263"/>
      <c r="Q263"/>
      <c r="R263" s="47" t="str">
        <f t="shared" si="21"/>
        <v/>
      </c>
    </row>
    <row r="264" spans="3:18">
      <c r="C264"/>
      <c r="D264"/>
      <c r="E264"/>
      <c r="F264"/>
      <c r="G264"/>
      <c r="H264"/>
      <c r="I264"/>
      <c r="J264" t="str">
        <f>IF(Kalkulator!J264="","",Kalkulator!J264)</f>
        <v/>
      </c>
      <c r="K264"/>
      <c r="M264"/>
      <c r="N264"/>
      <c r="O264"/>
      <c r="P264"/>
      <c r="Q264"/>
      <c r="R264" s="47" t="str">
        <f t="shared" si="21"/>
        <v/>
      </c>
    </row>
    <row r="265" spans="3:18">
      <c r="C265"/>
      <c r="D265"/>
      <c r="E265"/>
      <c r="F265"/>
      <c r="G265"/>
      <c r="H265"/>
      <c r="I265"/>
      <c r="J265" t="str">
        <f>IF(Kalkulator!J265="","",Kalkulator!J265)</f>
        <v/>
      </c>
      <c r="K265"/>
      <c r="M265"/>
      <c r="N265"/>
      <c r="O265"/>
      <c r="P265"/>
      <c r="Q265"/>
      <c r="R265" s="47" t="str">
        <f t="shared" si="21"/>
        <v/>
      </c>
    </row>
    <row r="266" spans="3:18">
      <c r="C266"/>
      <c r="D266"/>
      <c r="E266"/>
      <c r="F266"/>
      <c r="G266"/>
      <c r="H266"/>
      <c r="I266"/>
      <c r="J266" t="str">
        <f>IF(Kalkulator!J266="","",Kalkulator!J266)</f>
        <v/>
      </c>
      <c r="K266"/>
      <c r="M266"/>
      <c r="N266"/>
      <c r="O266"/>
      <c r="P266"/>
      <c r="Q266"/>
      <c r="R266" s="47" t="str">
        <f>IF(L266="","",IF(L265=L266,R265+1,VLOOKUP(A266,A:R,18,0)))</f>
        <v/>
      </c>
    </row>
    <row r="267" spans="3:18">
      <c r="C267"/>
      <c r="D267"/>
      <c r="E267"/>
      <c r="F267"/>
      <c r="G267"/>
      <c r="H267"/>
      <c r="I267"/>
      <c r="J267" t="str">
        <f>IF(Kalkulator!J267="","",Kalkulator!J267)</f>
        <v/>
      </c>
      <c r="K267"/>
      <c r="M267"/>
      <c r="N267"/>
      <c r="O267"/>
      <c r="P267"/>
      <c r="Q267"/>
      <c r="R267" s="47" t="str">
        <f>IF(L267="","",IF(L266=L267,R266+1,VLOOKUP(A267,A:R,18,0)))</f>
        <v/>
      </c>
    </row>
    <row r="268" spans="3:18">
      <c r="C268"/>
      <c r="D268"/>
      <c r="E268"/>
      <c r="F268"/>
      <c r="G268"/>
      <c r="H268"/>
      <c r="I268"/>
      <c r="J268" t="str">
        <f>IF(Kalkulator!J268="","",Kalkulator!J268)</f>
        <v/>
      </c>
      <c r="K268"/>
      <c r="M268"/>
      <c r="N268"/>
      <c r="O268"/>
      <c r="P268"/>
      <c r="Q268"/>
      <c r="R268" s="47" t="str">
        <f>IF(L268="","",IF(L267=L268,R267+1,VLOOKUP(A268,A:R,18,0)))</f>
        <v/>
      </c>
    </row>
  </sheetData>
  <sheetProtection algorithmName="SHA-512" hashValue="JDY6DGhTWcdDUcBEO2OlhatKAxC9xXoMLjararCVWqcFQrikoSxY2GPpnmZ+e8Gxzg8pVveWUfRmqprWSj7ptw==" saltValue="SAoHRERxujrsuaOoKRSXOA==" spinCount="100000" sheet="1" objects="1" scenarios="1"/>
  <mergeCells count="1">
    <mergeCell ref="R5:W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025467C-3581-408B-9CAE-95BCF3C4D250}">
          <x14:formula1>
            <xm:f>koszyki!$A$5:$A$9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U129"/>
  <sheetViews>
    <sheetView workbookViewId="0">
      <selection activeCell="B65" sqref="B65"/>
    </sheetView>
  </sheetViews>
  <sheetFormatPr defaultRowHeight="15"/>
  <cols>
    <col min="1" max="1" width="14.5703125" bestFit="1" customWidth="1"/>
    <col min="2" max="3" width="10.42578125" bestFit="1" customWidth="1"/>
    <col min="4" max="4" width="13.85546875" bestFit="1" customWidth="1"/>
    <col min="5" max="5" width="17" bestFit="1" customWidth="1"/>
    <col min="7" max="7" width="10.42578125" bestFit="1" customWidth="1"/>
    <col min="8" max="8" width="17" bestFit="1" customWidth="1"/>
    <col min="9" max="9" width="10.42578125" style="1" bestFit="1" customWidth="1"/>
    <col min="10" max="10" width="24.7109375" customWidth="1"/>
    <col min="12" max="12" width="18" bestFit="1" customWidth="1"/>
    <col min="13" max="13" width="10.42578125" bestFit="1" customWidth="1"/>
    <col min="15" max="15" width="21.85546875" bestFit="1" customWidth="1"/>
    <col min="16" max="16" width="18.7109375" bestFit="1" customWidth="1"/>
    <col min="17" max="17" width="10.42578125" bestFit="1" customWidth="1"/>
    <col min="18" max="18" width="14.28515625" bestFit="1" customWidth="1"/>
    <col min="19" max="20" width="15.140625" bestFit="1" customWidth="1"/>
    <col min="21" max="21" width="10.42578125" bestFit="1" customWidth="1"/>
  </cols>
  <sheetData>
    <row r="1" spans="1:21">
      <c r="A1" t="s">
        <v>0</v>
      </c>
      <c r="D1" t="s">
        <v>1</v>
      </c>
      <c r="H1" t="s">
        <v>2</v>
      </c>
      <c r="L1" t="s">
        <v>3</v>
      </c>
      <c r="P1" t="s">
        <v>4</v>
      </c>
      <c r="T1" s="4" t="s">
        <v>5</v>
      </c>
      <c r="U1" s="4"/>
    </row>
    <row r="2" spans="1:21">
      <c r="A2" s="1">
        <f>'Kalkulator Depozytów'!F12</f>
        <v>0</v>
      </c>
      <c r="C2" s="1">
        <f>A2+2</f>
        <v>2</v>
      </c>
      <c r="D2" s="2">
        <f>IF(F2&lt;='raport RTT'!F8,DATE(YEAR(C2)+1,1,1),0)</f>
        <v>367</v>
      </c>
      <c r="E2" s="2">
        <f>IF(D2=0,0,DATE(YEAR(D2)+1,1,1)-1)</f>
        <v>731</v>
      </c>
      <c r="F2">
        <v>1</v>
      </c>
      <c r="G2">
        <f>IF(OR(AND(MONTH(A2)=12,DAY(A2)=30),AND(MONTH(A2)=12,DAY(A2)=31)),MONTH(A2),MONTH(C2))</f>
        <v>1</v>
      </c>
      <c r="H2" s="2">
        <f>IF(J2&lt;='raport RTT'!$F$7+1,IF(OR(G2=12,G2&lt;10),DATE(YEAR(A2),G2+G4+1,1),IF(G2=10,DATE(YEAR(A2),G2+G4+1+1,1),DATE(YEAR(A2),G2+G4,1))),0)</f>
        <v>92</v>
      </c>
      <c r="I2" s="2">
        <f>IF(H3=0,0,DATE(YEAR(H2),MONTH(H2)+3,1)-1)</f>
        <v>182</v>
      </c>
      <c r="J2">
        <v>1</v>
      </c>
      <c r="L2" s="2">
        <f>IF(N2&lt;='raport RTT'!$F$6+1,DATE(YEAR(C2),MONTH(C2)+1,1),0)</f>
        <v>32</v>
      </c>
      <c r="M2" s="2">
        <f>IF(L3=0,0,DATE(YEAR(L2),MONTH(L2)+1,1)-1)</f>
        <v>60</v>
      </c>
      <c r="N2">
        <v>1</v>
      </c>
      <c r="O2">
        <f>DAY(A2)</f>
        <v>0</v>
      </c>
      <c r="P2" s="2">
        <f>IF(R2&lt;='raport RTT'!F5,IF(OR(O3=5,O3=6,O3=7),A2+3*7-O3+1,A2+2*7-O3+1),0)</f>
        <v>16</v>
      </c>
      <c r="Q2" s="2">
        <f>IF(P3=0,0,P2+6)</f>
        <v>22</v>
      </c>
      <c r="R2">
        <v>1</v>
      </c>
      <c r="S2">
        <f>DAY(A2)</f>
        <v>0</v>
      </c>
      <c r="T2" s="3">
        <f>A2+1</f>
        <v>1</v>
      </c>
      <c r="U2" s="3">
        <f>T2</f>
        <v>1</v>
      </c>
    </row>
    <row r="3" spans="1:21">
      <c r="A3" s="1">
        <f>A2+1</f>
        <v>1</v>
      </c>
      <c r="D3" s="2">
        <f>IF(F3&lt;='raport RTT'!$F$8,DATE(YEAR(D2)+1,1,1),0)</f>
        <v>732</v>
      </c>
      <c r="E3" s="2">
        <f t="shared" ref="E3:E6" si="0">IF(D3=0,0,DATE(YEAR(D3)+1,1,1)-1)</f>
        <v>1096</v>
      </c>
      <c r="F3">
        <v>2</v>
      </c>
      <c r="G3">
        <f>MOD(G2,3)</f>
        <v>1</v>
      </c>
      <c r="H3" s="2">
        <f>IF(J3&lt;='raport RTT'!$F$7+1,DATE(YEAR(H2),MONTH(H2)+3,1),0)</f>
        <v>183</v>
      </c>
      <c r="I3" s="2">
        <f t="shared" ref="I3:I8" si="1">IF(H4=0,0,DATE(YEAR(H3),MONTH(H3)+3,1)-1)</f>
        <v>274</v>
      </c>
      <c r="J3">
        <v>2</v>
      </c>
      <c r="L3" s="2">
        <f>IF(N3&lt;='raport RTT'!$F$6+1,DATE(YEAR(L2),MONTH(L2)+1,1),0)</f>
        <v>61</v>
      </c>
      <c r="M3" s="2">
        <f t="shared" ref="M3:M11" si="2">IF(L4=0,0,DATE(YEAR(L3),MONTH(L3)+1,1)-1)</f>
        <v>91</v>
      </c>
      <c r="N3">
        <v>2</v>
      </c>
      <c r="O3">
        <f>WEEKDAY(A2)-1</f>
        <v>6</v>
      </c>
      <c r="P3" s="2">
        <f>IF($P$12="TAK",IF(R3&lt;'raport RTT'!$F$5,P2+7,0),IF(R3&lt;='raport RTT'!$F$5,P2+7,0))</f>
        <v>23</v>
      </c>
      <c r="Q3" s="2">
        <f t="shared" ref="Q3:Q7" si="3">IF(P4=0,0,P3+6)</f>
        <v>29</v>
      </c>
      <c r="R3">
        <v>2</v>
      </c>
      <c r="T3" s="2">
        <f>IF(T2+1&lt;$P$2,IF(T2=0,0,T2+1),0)</f>
        <v>2</v>
      </c>
      <c r="U3" s="2">
        <f t="shared" ref="U3:U15" si="4">T3</f>
        <v>2</v>
      </c>
    </row>
    <row r="4" spans="1:21">
      <c r="A4" t="s">
        <v>45</v>
      </c>
      <c r="D4" s="2">
        <f>IF(F4&lt;='raport RTT'!$F$8,DATE(YEAR(D3)+1,1,1),0)</f>
        <v>1097</v>
      </c>
      <c r="E4" s="2">
        <f t="shared" si="0"/>
        <v>1461</v>
      </c>
      <c r="F4">
        <v>3</v>
      </c>
      <c r="G4">
        <f>IF(AND(G2&lt;9,G3&lt;&gt;0),3-G3,G3)</f>
        <v>2</v>
      </c>
      <c r="H4" s="2">
        <f>IF(J4&lt;='raport RTT'!$F$7+1,DATE(YEAR(H3),MONTH(H3)+3,1),0)</f>
        <v>275</v>
      </c>
      <c r="I4" s="2">
        <f t="shared" si="1"/>
        <v>366</v>
      </c>
      <c r="J4">
        <v>3</v>
      </c>
      <c r="L4" s="2">
        <f>IF(N4&lt;='raport RTT'!$F$6+1,DATE(YEAR(L3),MONTH(L3)+1,1),0)</f>
        <v>92</v>
      </c>
      <c r="M4" s="2">
        <f t="shared" si="2"/>
        <v>121</v>
      </c>
      <c r="N4">
        <v>3</v>
      </c>
      <c r="O4">
        <f>7-O3</f>
        <v>1</v>
      </c>
      <c r="P4" s="2">
        <f>IF($P$12="TAK",IF(R4&lt;'raport RTT'!$F$5,P3+7,0),IF(R4&lt;='raport RTT'!$F$5,P3+7,0))</f>
        <v>30</v>
      </c>
      <c r="Q4" s="2">
        <f t="shared" si="3"/>
        <v>36</v>
      </c>
      <c r="R4">
        <v>3</v>
      </c>
      <c r="S4" t="s">
        <v>6</v>
      </c>
      <c r="T4" s="2">
        <f>IF(T3+1&lt;$P$2,IF(T3=0,0,T3+1),0)</f>
        <v>3</v>
      </c>
      <c r="U4" s="2">
        <f t="shared" si="4"/>
        <v>3</v>
      </c>
    </row>
    <row r="5" spans="1:21">
      <c r="A5" t="s">
        <v>46</v>
      </c>
      <c r="B5">
        <v>24</v>
      </c>
      <c r="D5" s="2">
        <f>IF(F5&lt;='raport RTT'!$F$8,DATE(YEAR(D4)+1,1,1),0)</f>
        <v>1462</v>
      </c>
      <c r="E5" s="2">
        <f>IF(D5=0,0,DATE(YEAR(D5)+1,1,1)-1)</f>
        <v>1827</v>
      </c>
      <c r="F5">
        <v>4</v>
      </c>
      <c r="H5" s="2">
        <f>IF(J5&lt;='raport RTT'!$F$7+1,DATE(YEAR(H4),MONTH(H4)+3,1),0)</f>
        <v>367</v>
      </c>
      <c r="I5" s="2">
        <f t="shared" si="1"/>
        <v>456</v>
      </c>
      <c r="J5">
        <v>4</v>
      </c>
      <c r="L5" s="2">
        <f>IF(N5&lt;='raport RTT'!$F$6+1,DATE(YEAR(L4),MONTH(L4)+1,1),0)</f>
        <v>122</v>
      </c>
      <c r="M5" s="2">
        <f t="shared" si="2"/>
        <v>152</v>
      </c>
      <c r="N5">
        <v>4</v>
      </c>
      <c r="P5" s="2">
        <f>IF($P$12="TAK",IF(R5&lt;'raport RTT'!$F$5,P4+7,0),IF(R5&lt;='raport RTT'!$F$5,P4+7,0))</f>
        <v>37</v>
      </c>
      <c r="Q5" s="2">
        <f t="shared" si="3"/>
        <v>43</v>
      </c>
      <c r="R5">
        <v>4</v>
      </c>
      <c r="S5" s="71">
        <f>17-COUNTIF(T2:T17,"&lt;&gt;0")</f>
        <v>2</v>
      </c>
      <c r="T5" s="2">
        <f t="shared" ref="T5:T14" si="5">IF(T4+1&lt;$P$2,IF(T4=0,0,T4+1),0)</f>
        <v>4</v>
      </c>
      <c r="U5" s="2">
        <f t="shared" si="4"/>
        <v>4</v>
      </c>
    </row>
    <row r="6" spans="1:21">
      <c r="A6" t="s">
        <v>62</v>
      </c>
      <c r="B6">
        <v>24</v>
      </c>
      <c r="D6" s="2">
        <f>IF(F6&lt;='raport RTT'!$F$8,DATE(YEAR(D5)+1,1,1),0)</f>
        <v>0</v>
      </c>
      <c r="E6" s="2">
        <f t="shared" si="0"/>
        <v>0</v>
      </c>
      <c r="F6">
        <v>5</v>
      </c>
      <c r="H6" s="2">
        <f>IF(J6&lt;='raport RTT'!$F$7+1,DATE(YEAR(H5),MONTH(H5)+3,1),0)</f>
        <v>457</v>
      </c>
      <c r="I6" s="2">
        <f t="shared" si="1"/>
        <v>547</v>
      </c>
      <c r="J6">
        <v>5</v>
      </c>
      <c r="L6" s="2">
        <f>IF(N6&lt;='raport RTT'!$F$6+1,DATE(YEAR(L5),MONTH(L5)+1,1),0)</f>
        <v>153</v>
      </c>
      <c r="M6" s="2">
        <f t="shared" si="2"/>
        <v>182</v>
      </c>
      <c r="N6">
        <v>5</v>
      </c>
      <c r="P6" s="2">
        <f>IF($P$12="TAK",IF(R6&lt;'raport RTT'!$F$5,P5+7,0),IF(R6&lt;='raport RTT'!$F$5,P5+7,0))</f>
        <v>44</v>
      </c>
      <c r="Q6" s="2">
        <f t="shared" si="3"/>
        <v>0</v>
      </c>
      <c r="R6">
        <v>5</v>
      </c>
      <c r="S6">
        <f>COUNTIF(T2:T17,"&lt;&gt;0")</f>
        <v>15</v>
      </c>
      <c r="T6" s="2">
        <f t="shared" si="5"/>
        <v>5</v>
      </c>
      <c r="U6" s="2">
        <f t="shared" si="4"/>
        <v>5</v>
      </c>
    </row>
    <row r="7" spans="1:21">
      <c r="A7" t="s">
        <v>79</v>
      </c>
      <c r="B7">
        <v>15</v>
      </c>
      <c r="H7" s="2">
        <f>IF(J7&lt;='raport RTT'!$F$7+1,DATE(YEAR(H6),MONTH(H6)+3,1),0)</f>
        <v>548</v>
      </c>
      <c r="I7" s="2">
        <f t="shared" si="1"/>
        <v>639</v>
      </c>
      <c r="J7">
        <v>6</v>
      </c>
      <c r="L7" s="2">
        <f>IF(N7&lt;='raport RTT'!$F$6+1,DATE(YEAR(L6),MONTH(L6)+1,1),0)</f>
        <v>183</v>
      </c>
      <c r="M7" s="2">
        <f t="shared" si="2"/>
        <v>213</v>
      </c>
      <c r="N7">
        <v>6</v>
      </c>
      <c r="P7" s="2">
        <f>IF($P$12="TAK",IF(R7&lt;'raport RTT'!$F$5,P6+7,0),IF(R7&lt;='raport RTT'!$F$5,P6+7,0))</f>
        <v>0</v>
      </c>
      <c r="Q7" s="2">
        <f t="shared" si="3"/>
        <v>0</v>
      </c>
      <c r="R7">
        <v>6</v>
      </c>
      <c r="T7" s="2">
        <f t="shared" si="5"/>
        <v>6</v>
      </c>
      <c r="U7" s="2">
        <f t="shared" si="4"/>
        <v>6</v>
      </c>
    </row>
    <row r="8" spans="1:21">
      <c r="A8" t="s">
        <v>55</v>
      </c>
      <c r="B8">
        <v>15</v>
      </c>
      <c r="D8" t="s">
        <v>47</v>
      </c>
      <c r="E8" s="1"/>
      <c r="H8" s="2">
        <f>IF(J8&lt;='raport RTT'!$F$7+1,DATE(YEAR(H7),MONTH(H7)+3,1),0)</f>
        <v>640</v>
      </c>
      <c r="I8" s="2">
        <f t="shared" si="1"/>
        <v>0</v>
      </c>
      <c r="J8">
        <v>7</v>
      </c>
      <c r="L8" s="2">
        <f>IF(N8&lt;='raport RTT'!$F$6+1,DATE(YEAR(L7),MONTH(L7)+1,1),0)</f>
        <v>214</v>
      </c>
      <c r="M8" s="2">
        <f t="shared" si="2"/>
        <v>0</v>
      </c>
      <c r="N8">
        <v>7</v>
      </c>
      <c r="T8" s="2">
        <f t="shared" si="5"/>
        <v>7</v>
      </c>
      <c r="U8" s="2">
        <f t="shared" si="4"/>
        <v>7</v>
      </c>
    </row>
    <row r="9" spans="1:21">
      <c r="A9" t="s">
        <v>57</v>
      </c>
      <c r="B9">
        <v>9</v>
      </c>
      <c r="D9" s="6">
        <f>DATE(YEAR(A3),MONTH(A3)+1,1)-1</f>
        <v>31</v>
      </c>
      <c r="H9" s="1"/>
      <c r="L9" s="2">
        <f>IF(N9&lt;='raport RTT'!$F$6+1,DATE(YEAR(L8),MONTH(L8)+1,1),0)</f>
        <v>0</v>
      </c>
      <c r="M9" s="2">
        <f t="shared" si="2"/>
        <v>0</v>
      </c>
      <c r="N9">
        <v>8</v>
      </c>
      <c r="P9" s="1"/>
      <c r="T9" s="2">
        <f t="shared" si="5"/>
        <v>8</v>
      </c>
      <c r="U9" s="2">
        <f t="shared" si="4"/>
        <v>8</v>
      </c>
    </row>
    <row r="10" spans="1:21">
      <c r="D10" s="1">
        <f>DATE(YEAR(A3),MONTH(A3)+2,1)-1</f>
        <v>60</v>
      </c>
      <c r="H10" s="1"/>
      <c r="L10" s="2">
        <f>IF(N10&lt;='raport RTT'!$F$6+1,DATE(YEAR(L9),MONTH(L9)+1,1),0)</f>
        <v>0</v>
      </c>
      <c r="M10" s="2">
        <f t="shared" si="2"/>
        <v>0</v>
      </c>
      <c r="N10">
        <v>9</v>
      </c>
      <c r="P10" t="str">
        <f>IF(WEEKDAY(A2+28,2)=5,"TAK","NIE")</f>
        <v>NIE</v>
      </c>
      <c r="T10" s="2">
        <f t="shared" si="5"/>
        <v>9</v>
      </c>
      <c r="U10" s="2">
        <f t="shared" si="4"/>
        <v>9</v>
      </c>
    </row>
    <row r="11" spans="1:21">
      <c r="D11" t="s">
        <v>77</v>
      </c>
      <c r="H11" s="1"/>
      <c r="L11" s="2">
        <f>IF(N11&lt;='raport RTT'!$F$6+1,DATE(YEAR(L10),MONTH(L10)+1,1),0)</f>
        <v>0</v>
      </c>
      <c r="M11" s="2">
        <f t="shared" si="2"/>
        <v>0</v>
      </c>
      <c r="N11">
        <v>10</v>
      </c>
      <c r="T11" s="2">
        <f t="shared" si="5"/>
        <v>10</v>
      </c>
      <c r="U11" s="2">
        <f t="shared" si="4"/>
        <v>10</v>
      </c>
    </row>
    <row r="12" spans="1:21">
      <c r="D12">
        <v>1</v>
      </c>
      <c r="H12" s="1"/>
      <c r="P12" t="s">
        <v>222</v>
      </c>
      <c r="T12" s="2">
        <f>IF(T11+1&lt;$P$2,IF(T11=0,0,T11+1),0)</f>
        <v>11</v>
      </c>
      <c r="U12" s="2">
        <f t="shared" si="4"/>
        <v>11</v>
      </c>
    </row>
    <row r="13" spans="1:21">
      <c r="A13" t="s">
        <v>58</v>
      </c>
      <c r="D13">
        <v>0.5</v>
      </c>
      <c r="H13" s="1"/>
      <c r="T13" s="2">
        <f t="shared" si="5"/>
        <v>12</v>
      </c>
      <c r="U13" s="2">
        <f t="shared" si="4"/>
        <v>12</v>
      </c>
    </row>
    <row r="14" spans="1:21">
      <c r="A14">
        <f>SUMIF(koszyki!$A$5:$A$9,Kalkulator!C2,koszyki!B5:B9)</f>
        <v>0</v>
      </c>
      <c r="D14">
        <v>0.27500000000000002</v>
      </c>
      <c r="H14" s="1"/>
      <c r="T14" s="2">
        <f t="shared" si="5"/>
        <v>13</v>
      </c>
      <c r="U14" s="2">
        <f t="shared" si="4"/>
        <v>13</v>
      </c>
    </row>
    <row r="15" spans="1:21">
      <c r="H15" s="1"/>
      <c r="T15" s="2">
        <f>IF(T14+1&lt;$P$2,IF(T14=0,0,T14+1),0)</f>
        <v>14</v>
      </c>
      <c r="U15" s="2">
        <f t="shared" si="4"/>
        <v>14</v>
      </c>
    </row>
    <row r="16" spans="1:21">
      <c r="H16" s="1"/>
      <c r="T16" s="2">
        <f>IF(T15+1&lt;$P$2,IF(T15=0,0,T15+1),0)</f>
        <v>15</v>
      </c>
      <c r="U16" s="2">
        <f>T16</f>
        <v>15</v>
      </c>
    </row>
    <row r="17" spans="1:21">
      <c r="H17" s="1"/>
      <c r="T17" s="2">
        <f>IF(T16+1&lt;$P$2,IF(T16=0,0,T16+1),0)</f>
        <v>0</v>
      </c>
      <c r="U17" s="2">
        <f>T17</f>
        <v>0</v>
      </c>
    </row>
    <row r="18" spans="1:21">
      <c r="H18" s="1"/>
      <c r="T18" s="1"/>
    </row>
    <row r="19" spans="1:21">
      <c r="A19" t="s">
        <v>7</v>
      </c>
      <c r="F19" s="1" t="s">
        <v>9</v>
      </c>
      <c r="H19" s="1"/>
      <c r="I19" s="1" t="s">
        <v>49</v>
      </c>
      <c r="J19" t="s">
        <v>8</v>
      </c>
      <c r="M19" t="s">
        <v>65</v>
      </c>
      <c r="R19" t="s">
        <v>11</v>
      </c>
      <c r="S19" t="s">
        <v>10</v>
      </c>
      <c r="T19" t="s">
        <v>24</v>
      </c>
      <c r="U19" t="s">
        <v>38</v>
      </c>
    </row>
    <row r="20" spans="1:21">
      <c r="A20" s="1">
        <v>44830</v>
      </c>
      <c r="B20" s="1">
        <v>44830</v>
      </c>
      <c r="D20" s="1"/>
      <c r="E20" s="1"/>
      <c r="F20">
        <f>H20-G20</f>
        <v>0</v>
      </c>
      <c r="G20" s="1"/>
      <c r="H20" s="1"/>
      <c r="J20" t="e">
        <f t="shared" ref="J20:J59" si="6">IF(F20=0,("BASE-"&amp;DAY(G20)&amp;VLOOKUP(MONTH(G20),$R$20:$T$31,3,0))&amp;"-"&amp;VLOOKUP(YEAR(G20),$R$33:$S$41,2),IF(OR(F20=29,F20=30,F20=27,F20=28),("BASE-"&amp;VLOOKUP(MONTH(G20),$R$20:$T$31,3,0))&amp;"-"&amp;VLOOKUP(YEAR(G20),$R$33:$S$41,2),IF(OR(F20=89,F20=90,F20=91),("BASE-"&amp;VLOOKUP(MONTH(G20),$R$20:$U$31,4,0))&amp;"-"&amp;VLOOKUP(YEAR(G20),$R$33:$S$41,2),IF(OR(F20=6),"BASE-WK"&amp;WEEKNUM(G20)&amp;"-"&amp;VLOOKUP(YEAR(G20),$R$33:$S$41,2),IF(OR(F20=1,F20=2,F20=3,F20=4,F20=5),"BASE-"&amp;YEAR(G20)&amp;"/"&amp;MONTH(G20)&amp;"/"&amp;DAY(G20)&amp;"-"&amp;YEAR(H20)&amp;"/"&amp;MONTH(H20)&amp;"/"&amp;DAY(H20),"BASE-"&amp;YEAR(G20))))))</f>
        <v>#N/A</v>
      </c>
      <c r="M20" s="1">
        <v>41275</v>
      </c>
      <c r="R20" s="5">
        <v>1</v>
      </c>
      <c r="S20" t="s">
        <v>12</v>
      </c>
      <c r="T20" t="s">
        <v>25</v>
      </c>
      <c r="U20" t="s">
        <v>39</v>
      </c>
    </row>
    <row r="21" spans="1:21">
      <c r="A21" s="1">
        <v>44831</v>
      </c>
      <c r="B21" s="1">
        <v>44831</v>
      </c>
      <c r="D21" s="1"/>
      <c r="E21" s="1"/>
      <c r="F21">
        <f t="shared" ref="F21:F55" si="7">H21-G21+1</f>
        <v>1</v>
      </c>
      <c r="G21" s="1"/>
      <c r="H21" s="1"/>
      <c r="J21" t="str">
        <f t="shared" si="6"/>
        <v>BASE-1900/1/0-1900/1/0</v>
      </c>
      <c r="M21" s="1">
        <v>41365</v>
      </c>
      <c r="R21" s="5">
        <v>2</v>
      </c>
      <c r="S21" t="s">
        <v>13</v>
      </c>
      <c r="T21" t="s">
        <v>26</v>
      </c>
      <c r="U21" t="s">
        <v>40</v>
      </c>
    </row>
    <row r="22" spans="1:21">
      <c r="A22" s="1">
        <v>44832</v>
      </c>
      <c r="B22" s="1">
        <v>44832</v>
      </c>
      <c r="D22" s="1"/>
      <c r="E22" s="1"/>
      <c r="F22">
        <f t="shared" si="7"/>
        <v>1</v>
      </c>
      <c r="G22" s="1"/>
      <c r="H22" s="1"/>
      <c r="J22" t="str">
        <f t="shared" si="6"/>
        <v>BASE-1900/1/0-1900/1/0</v>
      </c>
      <c r="M22" s="1">
        <v>41395</v>
      </c>
      <c r="R22" s="5">
        <v>3</v>
      </c>
      <c r="S22" t="s">
        <v>14</v>
      </c>
      <c r="T22" t="s">
        <v>27</v>
      </c>
      <c r="U22" t="s">
        <v>41</v>
      </c>
    </row>
    <row r="23" spans="1:21">
      <c r="A23" s="1">
        <v>44833</v>
      </c>
      <c r="B23" s="1">
        <v>44833</v>
      </c>
      <c r="D23" s="1"/>
      <c r="E23" s="1"/>
      <c r="F23">
        <f t="shared" si="7"/>
        <v>1</v>
      </c>
      <c r="G23" s="1"/>
      <c r="H23" s="1"/>
      <c r="J23" t="str">
        <f t="shared" si="6"/>
        <v>BASE-1900/1/0-1900/1/0</v>
      </c>
      <c r="M23" s="1">
        <v>41397</v>
      </c>
      <c r="R23" s="5">
        <v>4</v>
      </c>
      <c r="S23" t="s">
        <v>15</v>
      </c>
      <c r="T23" t="s">
        <v>28</v>
      </c>
      <c r="U23" t="s">
        <v>40</v>
      </c>
    </row>
    <row r="24" spans="1:21">
      <c r="A24" s="1">
        <v>44834</v>
      </c>
      <c r="B24" s="1">
        <v>44834</v>
      </c>
      <c r="D24" s="1"/>
      <c r="E24" s="1"/>
      <c r="F24">
        <f t="shared" si="7"/>
        <v>1</v>
      </c>
      <c r="G24" s="1"/>
      <c r="H24" s="1"/>
      <c r="J24" t="str">
        <f t="shared" si="6"/>
        <v>BASE-1900/1/0-1900/1/0</v>
      </c>
      <c r="M24" s="1">
        <v>41424</v>
      </c>
      <c r="R24" s="5">
        <v>5</v>
      </c>
      <c r="S24" t="s">
        <v>16</v>
      </c>
      <c r="T24" t="s">
        <v>16</v>
      </c>
      <c r="U24" t="s">
        <v>41</v>
      </c>
    </row>
    <row r="25" spans="1:21">
      <c r="A25" s="1">
        <v>44835</v>
      </c>
      <c r="B25" s="1">
        <v>44835</v>
      </c>
      <c r="D25" s="1"/>
      <c r="E25" s="1"/>
      <c r="F25">
        <f t="shared" si="7"/>
        <v>1</v>
      </c>
      <c r="G25" s="1"/>
      <c r="H25" s="1"/>
      <c r="J25" t="str">
        <f t="shared" si="6"/>
        <v>BASE-1900/1/0-1900/1/0</v>
      </c>
      <c r="M25" s="1">
        <v>41501</v>
      </c>
      <c r="R25" s="5">
        <v>6</v>
      </c>
      <c r="S25" t="s">
        <v>17</v>
      </c>
      <c r="T25" t="s">
        <v>29</v>
      </c>
      <c r="U25" t="s">
        <v>42</v>
      </c>
    </row>
    <row r="26" spans="1:21">
      <c r="A26" s="1">
        <v>44836</v>
      </c>
      <c r="B26" s="1">
        <v>44836</v>
      </c>
      <c r="D26" s="1"/>
      <c r="E26" s="1"/>
      <c r="F26">
        <f t="shared" si="7"/>
        <v>1</v>
      </c>
      <c r="G26" s="1"/>
      <c r="H26" s="1"/>
      <c r="J26" t="str">
        <f t="shared" si="6"/>
        <v>BASE-1900/1/0-1900/1/0</v>
      </c>
      <c r="M26" s="1">
        <v>41579</v>
      </c>
      <c r="R26" s="5">
        <v>7</v>
      </c>
      <c r="S26" t="s">
        <v>21</v>
      </c>
      <c r="T26" t="s">
        <v>30</v>
      </c>
      <c r="U26" t="s">
        <v>41</v>
      </c>
    </row>
    <row r="27" spans="1:21">
      <c r="A27" s="1">
        <v>44837</v>
      </c>
      <c r="B27" s="1">
        <v>44837</v>
      </c>
      <c r="D27" s="1"/>
      <c r="E27" s="1"/>
      <c r="F27">
        <f t="shared" si="7"/>
        <v>1</v>
      </c>
      <c r="G27" s="1"/>
      <c r="H27" s="1"/>
      <c r="J27" t="str">
        <f t="shared" si="6"/>
        <v>BASE-1900/1/0-1900/1/0</v>
      </c>
      <c r="M27" s="1">
        <v>41589</v>
      </c>
      <c r="R27" s="5">
        <v>8</v>
      </c>
      <c r="S27" t="s">
        <v>22</v>
      </c>
      <c r="T27" t="s">
        <v>31</v>
      </c>
      <c r="U27" t="s">
        <v>42</v>
      </c>
    </row>
    <row r="28" spans="1:21">
      <c r="A28" s="1">
        <v>44838</v>
      </c>
      <c r="B28" s="1">
        <v>44838</v>
      </c>
      <c r="D28" s="1"/>
      <c r="E28" s="1"/>
      <c r="F28">
        <f t="shared" si="7"/>
        <v>1</v>
      </c>
      <c r="G28" s="1"/>
      <c r="H28" s="1"/>
      <c r="J28" t="str">
        <f t="shared" si="6"/>
        <v>BASE-1900/1/0-1900/1/0</v>
      </c>
      <c r="M28" s="1">
        <v>41633</v>
      </c>
      <c r="R28" s="5">
        <v>9</v>
      </c>
      <c r="S28" t="s">
        <v>23</v>
      </c>
      <c r="T28" t="s">
        <v>32</v>
      </c>
      <c r="U28" t="s">
        <v>43</v>
      </c>
    </row>
    <row r="29" spans="1:21">
      <c r="A29" s="1">
        <v>44839</v>
      </c>
      <c r="B29" s="1">
        <v>44839</v>
      </c>
      <c r="D29" s="1"/>
      <c r="E29" s="1"/>
      <c r="F29">
        <f t="shared" si="7"/>
        <v>1</v>
      </c>
      <c r="G29" s="1"/>
      <c r="H29" s="1"/>
      <c r="J29" t="str">
        <f t="shared" si="6"/>
        <v>BASE-1900/1/0-1900/1/0</v>
      </c>
      <c r="M29" s="1">
        <v>41634</v>
      </c>
      <c r="R29" s="5">
        <v>10</v>
      </c>
      <c r="S29" t="s">
        <v>18</v>
      </c>
      <c r="T29" t="s">
        <v>33</v>
      </c>
      <c r="U29" t="s">
        <v>42</v>
      </c>
    </row>
    <row r="30" spans="1:21">
      <c r="A30" s="1">
        <v>44840</v>
      </c>
      <c r="B30" s="1">
        <v>44840</v>
      </c>
      <c r="D30" s="1"/>
      <c r="E30" s="1"/>
      <c r="F30">
        <f t="shared" si="7"/>
        <v>1</v>
      </c>
      <c r="G30" s="1"/>
      <c r="H30" s="1"/>
      <c r="J30" t="str">
        <f t="shared" si="6"/>
        <v>BASE-1900/1/0-1900/1/0</v>
      </c>
      <c r="M30" s="1">
        <v>41640</v>
      </c>
      <c r="R30" s="5">
        <v>11</v>
      </c>
      <c r="S30" t="s">
        <v>19</v>
      </c>
      <c r="T30" t="s">
        <v>34</v>
      </c>
      <c r="U30" t="s">
        <v>43</v>
      </c>
    </row>
    <row r="31" spans="1:21">
      <c r="A31" s="1">
        <v>44841</v>
      </c>
      <c r="B31" s="1">
        <v>44841</v>
      </c>
      <c r="D31" s="1"/>
      <c r="E31" s="1"/>
      <c r="F31">
        <f t="shared" si="7"/>
        <v>1</v>
      </c>
      <c r="G31" s="1"/>
      <c r="H31" s="1"/>
      <c r="J31" t="str">
        <f t="shared" si="6"/>
        <v>BASE-1900/1/0-1900/1/0</v>
      </c>
      <c r="M31" s="1">
        <v>41645</v>
      </c>
      <c r="R31" s="5">
        <v>12</v>
      </c>
      <c r="S31" t="s">
        <v>20</v>
      </c>
      <c r="T31" t="s">
        <v>35</v>
      </c>
      <c r="U31" t="s">
        <v>44</v>
      </c>
    </row>
    <row r="32" spans="1:21">
      <c r="A32" s="1">
        <v>44842</v>
      </c>
      <c r="B32" s="1">
        <v>44842</v>
      </c>
      <c r="D32" s="1"/>
      <c r="E32" s="1"/>
      <c r="F32">
        <f t="shared" si="7"/>
        <v>1</v>
      </c>
      <c r="G32" s="1"/>
      <c r="H32" s="1"/>
      <c r="J32" t="str">
        <f t="shared" si="6"/>
        <v>BASE-1900/1/0-1900/1/0</v>
      </c>
      <c r="M32" s="1">
        <v>41750</v>
      </c>
    </row>
    <row r="33" spans="1:20">
      <c r="A33" s="1">
        <v>44843</v>
      </c>
      <c r="B33" s="1">
        <v>44843</v>
      </c>
      <c r="D33" s="1"/>
      <c r="E33" s="1"/>
      <c r="F33">
        <f t="shared" si="7"/>
        <v>1</v>
      </c>
      <c r="G33" s="1"/>
      <c r="H33" s="1"/>
      <c r="J33" t="str">
        <f t="shared" si="6"/>
        <v>BASE-1900/1/0-1900/1/0</v>
      </c>
      <c r="M33" s="1">
        <v>41760</v>
      </c>
      <c r="R33" t="s">
        <v>36</v>
      </c>
      <c r="S33" t="s">
        <v>37</v>
      </c>
    </row>
    <row r="34" spans="1:20">
      <c r="A34" s="1">
        <v>0</v>
      </c>
      <c r="B34" s="1">
        <v>0</v>
      </c>
      <c r="D34" s="1"/>
      <c r="E34" s="1"/>
      <c r="F34">
        <f t="shared" si="7"/>
        <v>1</v>
      </c>
      <c r="G34" s="1"/>
      <c r="H34" s="1"/>
      <c r="J34" t="str">
        <f t="shared" si="6"/>
        <v>BASE-1900/1/0-1900/1/0</v>
      </c>
      <c r="M34" s="1">
        <v>41809</v>
      </c>
      <c r="R34" s="5">
        <v>2013</v>
      </c>
      <c r="S34" t="str">
        <f>RIGHT(R34,2)</f>
        <v>13</v>
      </c>
    </row>
    <row r="35" spans="1:20">
      <c r="A35" s="1">
        <v>0</v>
      </c>
      <c r="B35" s="1">
        <v>0</v>
      </c>
      <c r="D35" s="1"/>
      <c r="E35" s="1"/>
      <c r="F35">
        <f t="shared" si="7"/>
        <v>1</v>
      </c>
      <c r="G35" s="1"/>
      <c r="H35" s="1"/>
      <c r="J35" t="str">
        <f t="shared" si="6"/>
        <v>BASE-1900/1/0-1900/1/0</v>
      </c>
      <c r="M35" s="1">
        <v>41866</v>
      </c>
      <c r="R35" s="5">
        <v>2014</v>
      </c>
      <c r="S35" t="str">
        <f t="shared" ref="S35:S41" si="8">RIGHT(R35,2)</f>
        <v>14</v>
      </c>
    </row>
    <row r="36" spans="1:20">
      <c r="A36" s="1">
        <v>44844</v>
      </c>
      <c r="B36" s="1">
        <v>44850</v>
      </c>
      <c r="D36" s="1"/>
      <c r="E36" s="1"/>
      <c r="F36">
        <f t="shared" si="7"/>
        <v>1</v>
      </c>
      <c r="G36" s="1"/>
      <c r="H36" s="1"/>
      <c r="J36" t="str">
        <f t="shared" si="6"/>
        <v>BASE-1900/1/0-1900/1/0</v>
      </c>
      <c r="M36" s="1">
        <v>41954</v>
      </c>
      <c r="R36" s="5">
        <v>2015</v>
      </c>
      <c r="S36" t="str">
        <f t="shared" si="8"/>
        <v>15</v>
      </c>
    </row>
    <row r="37" spans="1:20">
      <c r="A37" s="1">
        <v>44851</v>
      </c>
      <c r="B37" s="1">
        <v>44857</v>
      </c>
      <c r="D37" s="1"/>
      <c r="E37" s="1"/>
      <c r="F37">
        <f t="shared" si="7"/>
        <v>1</v>
      </c>
      <c r="G37" s="1"/>
      <c r="H37" s="1"/>
      <c r="J37" t="str">
        <f t="shared" si="6"/>
        <v>BASE-1900/1/0-1900/1/0</v>
      </c>
      <c r="M37" s="1">
        <v>41998</v>
      </c>
      <c r="R37" s="5">
        <v>2016</v>
      </c>
      <c r="S37" t="str">
        <f t="shared" si="8"/>
        <v>16</v>
      </c>
    </row>
    <row r="38" spans="1:20">
      <c r="A38" s="1">
        <v>44858</v>
      </c>
      <c r="B38" s="1">
        <v>44864</v>
      </c>
      <c r="D38" s="1"/>
      <c r="E38" s="1"/>
      <c r="F38">
        <f t="shared" si="7"/>
        <v>1</v>
      </c>
      <c r="G38" s="1"/>
      <c r="H38" s="1"/>
      <c r="J38" t="str">
        <f t="shared" si="6"/>
        <v>BASE-1900/1/0-1900/1/0</v>
      </c>
      <c r="M38" s="1">
        <v>41999</v>
      </c>
      <c r="R38" s="5">
        <v>2017</v>
      </c>
      <c r="S38" t="str">
        <f t="shared" si="8"/>
        <v>17</v>
      </c>
    </row>
    <row r="39" spans="1:20">
      <c r="A39" s="1">
        <v>44865</v>
      </c>
      <c r="B39" s="1">
        <v>44871</v>
      </c>
      <c r="D39" s="1"/>
      <c r="E39" s="1"/>
      <c r="F39">
        <f t="shared" si="7"/>
        <v>1</v>
      </c>
      <c r="G39" s="1"/>
      <c r="H39" s="1"/>
      <c r="J39" t="str">
        <f t="shared" si="6"/>
        <v>BASE-1900/1/0-1900/1/0</v>
      </c>
      <c r="M39" s="1">
        <v>42005</v>
      </c>
      <c r="R39" s="5">
        <v>2018</v>
      </c>
      <c r="S39" t="str">
        <f t="shared" si="8"/>
        <v>18</v>
      </c>
    </row>
    <row r="40" spans="1:20">
      <c r="A40" s="1">
        <v>44872</v>
      </c>
      <c r="B40" s="1">
        <v>0</v>
      </c>
      <c r="D40" s="1"/>
      <c r="E40" s="1"/>
      <c r="F40">
        <f t="shared" si="7"/>
        <v>1</v>
      </c>
      <c r="G40" s="1"/>
      <c r="H40" s="1"/>
      <c r="J40" t="str">
        <f t="shared" si="6"/>
        <v>BASE-1900/1/0-1900/1/0</v>
      </c>
      <c r="M40" s="1">
        <v>42010</v>
      </c>
      <c r="R40" s="5">
        <v>2019</v>
      </c>
      <c r="S40" t="str">
        <f t="shared" si="8"/>
        <v>19</v>
      </c>
    </row>
    <row r="41" spans="1:20">
      <c r="A41" s="1">
        <v>0</v>
      </c>
      <c r="B41" s="1">
        <v>0</v>
      </c>
      <c r="D41" s="1"/>
      <c r="E41" s="1"/>
      <c r="F41">
        <f t="shared" si="7"/>
        <v>1</v>
      </c>
      <c r="G41" s="1"/>
      <c r="H41" s="1"/>
      <c r="J41" t="str">
        <f t="shared" si="6"/>
        <v>BASE-1900/1/0-1900/1/0</v>
      </c>
      <c r="M41" s="1">
        <v>42100</v>
      </c>
      <c r="R41" s="5">
        <v>2020</v>
      </c>
      <c r="S41" t="str">
        <f t="shared" si="8"/>
        <v>20</v>
      </c>
    </row>
    <row r="42" spans="1:20">
      <c r="A42" s="1">
        <v>44835</v>
      </c>
      <c r="B42" s="1">
        <v>44865</v>
      </c>
      <c r="D42" s="1"/>
      <c r="E42" s="1"/>
      <c r="F42">
        <f t="shared" si="7"/>
        <v>1</v>
      </c>
      <c r="G42" s="1"/>
      <c r="H42" s="1"/>
      <c r="J42" t="str">
        <f t="shared" si="6"/>
        <v>BASE-1900/1/0-1900/1/0</v>
      </c>
      <c r="M42" s="1">
        <v>42125</v>
      </c>
    </row>
    <row r="43" spans="1:20">
      <c r="A43" s="1">
        <v>44866</v>
      </c>
      <c r="B43" s="1">
        <v>44895</v>
      </c>
      <c r="D43" s="1"/>
      <c r="E43" s="1"/>
      <c r="F43">
        <f t="shared" si="7"/>
        <v>1</v>
      </c>
      <c r="G43" s="1"/>
      <c r="H43" s="1"/>
      <c r="J43" t="str">
        <f t="shared" si="6"/>
        <v>BASE-1900/1/0-1900/1/0</v>
      </c>
      <c r="M43" s="1">
        <v>42159</v>
      </c>
    </row>
    <row r="44" spans="1:20">
      <c r="A44" s="1">
        <v>44896</v>
      </c>
      <c r="B44" s="1">
        <v>44926</v>
      </c>
      <c r="D44" s="1"/>
      <c r="E44" s="1"/>
      <c r="F44">
        <f t="shared" si="7"/>
        <v>1</v>
      </c>
      <c r="G44" s="1"/>
      <c r="H44" s="1"/>
      <c r="J44" t="str">
        <f t="shared" si="6"/>
        <v>BASE-1900/1/0-1900/1/0</v>
      </c>
      <c r="M44" s="1">
        <v>42319</v>
      </c>
      <c r="T44" t="s">
        <v>9</v>
      </c>
    </row>
    <row r="45" spans="1:20">
      <c r="A45" s="1">
        <v>44927</v>
      </c>
      <c r="B45" s="1">
        <v>44957</v>
      </c>
      <c r="D45" s="1"/>
      <c r="E45" s="1"/>
      <c r="F45">
        <f t="shared" si="7"/>
        <v>1</v>
      </c>
      <c r="G45" s="1"/>
      <c r="H45" s="1"/>
      <c r="J45" t="str">
        <f t="shared" si="6"/>
        <v>BASE-1900/1/0-1900/1/0</v>
      </c>
      <c r="M45" s="1">
        <v>42363</v>
      </c>
      <c r="R45" t="s">
        <v>48</v>
      </c>
      <c r="T45">
        <v>30</v>
      </c>
    </row>
    <row r="46" spans="1:20">
      <c r="A46" s="1">
        <v>44958</v>
      </c>
      <c r="B46" s="1">
        <v>44985</v>
      </c>
      <c r="D46" s="1"/>
      <c r="E46" s="1"/>
      <c r="F46">
        <f t="shared" si="7"/>
        <v>1</v>
      </c>
      <c r="G46" s="1"/>
      <c r="H46" s="1"/>
      <c r="J46" t="str">
        <f t="shared" si="6"/>
        <v>BASE-1900/1/0-1900/1/0</v>
      </c>
      <c r="M46" s="1">
        <v>42370</v>
      </c>
      <c r="R46" s="5">
        <f>-(8-COUNTIFS(F20:F59,"&gt;26",F20:F59,"&lt;32"))</f>
        <v>-8</v>
      </c>
      <c r="T46">
        <v>29</v>
      </c>
    </row>
    <row r="47" spans="1:20">
      <c r="A47" s="1">
        <v>44986</v>
      </c>
      <c r="B47" s="1">
        <v>45016</v>
      </c>
      <c r="D47" s="1"/>
      <c r="E47" s="1"/>
      <c r="F47">
        <f t="shared" si="7"/>
        <v>1</v>
      </c>
      <c r="G47" s="1"/>
      <c r="H47" s="1"/>
      <c r="J47" t="str">
        <f t="shared" si="6"/>
        <v>BASE-1900/1/0-1900/1/0</v>
      </c>
      <c r="M47" s="1">
        <v>42375</v>
      </c>
      <c r="R47" s="5"/>
      <c r="T47">
        <v>28</v>
      </c>
    </row>
    <row r="48" spans="1:20">
      <c r="A48" s="1">
        <v>45017</v>
      </c>
      <c r="B48" s="1">
        <v>0</v>
      </c>
      <c r="D48" s="1"/>
      <c r="E48" s="1"/>
      <c r="F48">
        <f t="shared" si="7"/>
        <v>1</v>
      </c>
      <c r="G48" s="1"/>
      <c r="H48" s="1"/>
      <c r="J48" t="str">
        <f t="shared" si="6"/>
        <v>BASE-1900/1/0-1900/1/0</v>
      </c>
      <c r="M48" s="1">
        <v>42457</v>
      </c>
      <c r="R48" s="7" t="e">
        <f>DMAX($F$19:$G$59,"START",$T$44:$T$48)</f>
        <v>#VALUE!</v>
      </c>
      <c r="T48">
        <v>27</v>
      </c>
    </row>
    <row r="49" spans="1:18">
      <c r="A49" s="1">
        <v>0</v>
      </c>
      <c r="B49" s="1">
        <v>0</v>
      </c>
      <c r="D49" s="1"/>
      <c r="E49" s="1"/>
      <c r="F49">
        <f t="shared" si="7"/>
        <v>1</v>
      </c>
      <c r="G49" s="1"/>
      <c r="H49" s="1"/>
      <c r="J49" t="str">
        <f t="shared" si="6"/>
        <v>BASE-1900/1/0-1900/1/0</v>
      </c>
      <c r="M49" s="1">
        <v>42493</v>
      </c>
      <c r="R49" s="5"/>
    </row>
    <row r="50" spans="1:18">
      <c r="A50" s="1">
        <v>0</v>
      </c>
      <c r="B50" s="1">
        <v>0</v>
      </c>
      <c r="D50" s="1"/>
      <c r="E50" s="1"/>
      <c r="F50">
        <f t="shared" si="7"/>
        <v>1</v>
      </c>
      <c r="G50" s="1"/>
      <c r="H50" s="1"/>
      <c r="J50" t="str">
        <f t="shared" si="6"/>
        <v>BASE-1900/1/0-1900/1/0</v>
      </c>
      <c r="M50" s="1">
        <v>42516</v>
      </c>
      <c r="R50" t="b">
        <f>IF(R46=1,MID(VLOOKUP($R$48,$G$19:$J$59,4,0),1,5)&amp;YEAR(R48)&amp;"/"&amp;MONTH(R48)&amp;"/"&amp;DAY(R48)&amp;"-"&amp;YEAR(H45)&amp;"/"&amp;MONTH(H45)&amp;"/"&amp;DAY(H45))</f>
        <v>0</v>
      </c>
    </row>
    <row r="51" spans="1:18">
      <c r="A51" s="1">
        <v>0</v>
      </c>
      <c r="B51" s="1">
        <v>0</v>
      </c>
      <c r="D51" s="1"/>
      <c r="E51" s="1"/>
      <c r="F51">
        <f t="shared" si="7"/>
        <v>1</v>
      </c>
      <c r="G51" s="1"/>
      <c r="H51" s="1"/>
      <c r="J51" t="str">
        <f t="shared" si="6"/>
        <v>BASE-1900/1/0-1900/1/0</v>
      </c>
      <c r="M51" s="1">
        <v>42597</v>
      </c>
      <c r="R51" s="1"/>
    </row>
    <row r="52" spans="1:18">
      <c r="A52" s="1">
        <v>44835</v>
      </c>
      <c r="B52" s="1">
        <v>44926</v>
      </c>
      <c r="D52" s="1"/>
      <c r="E52" s="1"/>
      <c r="F52">
        <f t="shared" si="7"/>
        <v>1</v>
      </c>
      <c r="G52" s="1"/>
      <c r="H52" s="1"/>
      <c r="J52" t="str">
        <f t="shared" si="6"/>
        <v>BASE-1900/1/0-1900/1/0</v>
      </c>
      <c r="M52" s="1">
        <v>42675</v>
      </c>
    </row>
    <row r="53" spans="1:18">
      <c r="A53" s="1">
        <v>44927</v>
      </c>
      <c r="B53" s="1">
        <v>45016</v>
      </c>
      <c r="D53" s="1"/>
      <c r="E53" s="1"/>
      <c r="F53">
        <f t="shared" si="7"/>
        <v>1</v>
      </c>
      <c r="G53" s="1"/>
      <c r="H53" s="1"/>
      <c r="J53" t="str">
        <f t="shared" si="6"/>
        <v>BASE-1900/1/0-1900/1/0</v>
      </c>
      <c r="M53" s="1">
        <v>42685</v>
      </c>
    </row>
    <row r="54" spans="1:18">
      <c r="A54" s="1">
        <v>45017</v>
      </c>
      <c r="B54" s="1">
        <v>45107</v>
      </c>
      <c r="D54" s="1"/>
      <c r="E54" s="1"/>
      <c r="F54">
        <f t="shared" si="7"/>
        <v>1</v>
      </c>
      <c r="G54" s="1"/>
      <c r="H54" s="1"/>
      <c r="J54" t="str">
        <f>IF(F54=0,("BASE-"&amp;DAY(G54)&amp;VLOOKUP(MONTH(G54),$R$20:$T$31,3,0))&amp;"-"&amp;VLOOKUP(YEAR(G54),$R$33:$S$41,2),IF(OR(F54=29,F54=30,F54=27,F54=28),("BASE-"&amp;VLOOKUP(MONTH(G54),$R$20:$T$31,3,0))&amp;"-"&amp;VLOOKUP(YEAR(G54),$R$33:$S$41,2),IF(OR(F54=89,F54=90,F54=91),("BASE-"&amp;VLOOKUP(MONTH(G54),$R$20:$U$31,4,0))&amp;"-"&amp;VLOOKUP(YEAR(G54),$R$33:$S$41,2),IF(OR(F54=6),"BASE-WK"&amp;WEEKNUM(G54)&amp;"-"&amp;VLOOKUP(YEAR(G54),$R$33:$S$41,2),IF(OR(F54=1,F54=2,F54=3,F54=4,F54=5),"BASE-"&amp;YEAR(G54)&amp;"/"&amp;MONTH(G54)&amp;"/"&amp;DAY(G54)&amp;"-"&amp;YEAR(H54)&amp;"/"&amp;MONTH(H54)&amp;"/"&amp;DAY(H54),"BASE-"&amp;YEAR(G54))))))</f>
        <v>BASE-1900/1/0-1900/1/0</v>
      </c>
      <c r="M54" s="1">
        <v>42730</v>
      </c>
    </row>
    <row r="55" spans="1:18">
      <c r="A55" s="1">
        <v>45108</v>
      </c>
      <c r="B55" s="1">
        <v>45199</v>
      </c>
      <c r="D55" s="1"/>
      <c r="E55" s="1"/>
      <c r="F55">
        <f t="shared" si="7"/>
        <v>1</v>
      </c>
      <c r="G55" s="1"/>
      <c r="H55" s="1"/>
      <c r="J55" t="str">
        <f t="shared" si="6"/>
        <v>BASE-1900/1/0-1900/1/0</v>
      </c>
      <c r="M55" s="1">
        <v>42741</v>
      </c>
    </row>
    <row r="56" spans="1:18">
      <c r="A56" s="1">
        <v>45200</v>
      </c>
      <c r="B56" s="1">
        <v>45291</v>
      </c>
      <c r="D56" s="1"/>
      <c r="E56" s="1"/>
      <c r="F56">
        <f>H56-G56</f>
        <v>0</v>
      </c>
      <c r="J56" t="e">
        <f t="shared" si="6"/>
        <v>#N/A</v>
      </c>
      <c r="M56" s="1">
        <v>42842</v>
      </c>
    </row>
    <row r="57" spans="1:18">
      <c r="A57" s="1">
        <v>45292</v>
      </c>
      <c r="B57" s="1">
        <v>45382</v>
      </c>
      <c r="D57" s="1"/>
      <c r="E57" s="1"/>
      <c r="F57">
        <f>H57-G57</f>
        <v>0</v>
      </c>
      <c r="J57" t="e">
        <f t="shared" si="6"/>
        <v>#N/A</v>
      </c>
      <c r="M57" s="1">
        <v>42856</v>
      </c>
    </row>
    <row r="58" spans="1:18">
      <c r="A58" s="1">
        <v>45383</v>
      </c>
      <c r="B58" s="1">
        <v>0</v>
      </c>
      <c r="D58" s="1"/>
      <c r="E58" s="1"/>
      <c r="F58">
        <f>H58-G58</f>
        <v>0</v>
      </c>
      <c r="J58" t="e">
        <f t="shared" si="6"/>
        <v>#N/A</v>
      </c>
      <c r="M58" s="1">
        <v>42858</v>
      </c>
    </row>
    <row r="59" spans="1:18">
      <c r="A59" s="1">
        <v>44927</v>
      </c>
      <c r="B59" s="1">
        <v>45291</v>
      </c>
      <c r="D59" s="1"/>
      <c r="E59" s="1"/>
      <c r="F59">
        <f>H59-G59</f>
        <v>0</v>
      </c>
      <c r="J59" t="e">
        <f t="shared" si="6"/>
        <v>#N/A</v>
      </c>
      <c r="M59" s="1">
        <v>42901</v>
      </c>
    </row>
    <row r="60" spans="1:18">
      <c r="A60" s="1">
        <v>45292</v>
      </c>
      <c r="B60" s="1">
        <v>45657</v>
      </c>
      <c r="D60" s="1"/>
      <c r="E60" s="1"/>
      <c r="M60" s="1">
        <v>42962</v>
      </c>
    </row>
    <row r="61" spans="1:18">
      <c r="A61" s="1">
        <v>45658</v>
      </c>
      <c r="B61" s="1">
        <v>46022</v>
      </c>
      <c r="D61" s="1"/>
      <c r="E61" s="1"/>
      <c r="H61" s="1"/>
      <c r="M61" s="1">
        <v>43040</v>
      </c>
    </row>
    <row r="62" spans="1:18">
      <c r="A62" s="1">
        <v>46023</v>
      </c>
      <c r="B62" s="1">
        <v>46387</v>
      </c>
      <c r="D62" s="1"/>
      <c r="E62" s="1"/>
      <c r="H62" s="1"/>
      <c r="M62" s="1">
        <v>43094</v>
      </c>
    </row>
    <row r="63" spans="1:18">
      <c r="A63" s="1">
        <v>0</v>
      </c>
      <c r="B63" s="1">
        <v>0</v>
      </c>
      <c r="D63" s="1"/>
      <c r="E63" s="1"/>
      <c r="H63" s="1"/>
      <c r="M63" s="1">
        <v>43095</v>
      </c>
    </row>
    <row r="64" spans="1:18">
      <c r="A64" s="1"/>
      <c r="B64" s="1">
        <v>44834</v>
      </c>
      <c r="D64" s="1"/>
      <c r="E64" s="1"/>
      <c r="H64" s="1"/>
      <c r="M64" s="1">
        <v>43101</v>
      </c>
    </row>
    <row r="65" spans="1:13">
      <c r="A65" s="1"/>
      <c r="B65" s="1">
        <v>44865</v>
      </c>
      <c r="D65" s="1"/>
      <c r="E65" s="1"/>
      <c r="H65" s="1"/>
      <c r="M65" s="1">
        <v>43192</v>
      </c>
    </row>
    <row r="66" spans="1:13">
      <c r="A66" s="1"/>
      <c r="B66" s="1"/>
      <c r="D66" s="1"/>
      <c r="E66" s="1"/>
      <c r="H66" s="1"/>
      <c r="M66" s="1">
        <v>43221</v>
      </c>
    </row>
    <row r="67" spans="1:13">
      <c r="A67" s="1"/>
      <c r="B67" s="1"/>
      <c r="D67" s="1"/>
      <c r="E67" s="1"/>
      <c r="H67" s="1"/>
      <c r="M67" s="1">
        <v>43223</v>
      </c>
    </row>
    <row r="68" spans="1:13">
      <c r="A68" s="1"/>
      <c r="B68" s="1"/>
      <c r="D68" s="1"/>
      <c r="E68" s="1"/>
      <c r="H68" s="1"/>
      <c r="M68" s="1">
        <v>43251</v>
      </c>
    </row>
    <row r="69" spans="1:13">
      <c r="A69" s="1"/>
      <c r="B69" s="1"/>
      <c r="D69" s="1"/>
      <c r="E69" s="1"/>
      <c r="H69" s="1"/>
      <c r="M69" s="1">
        <v>43327</v>
      </c>
    </row>
    <row r="70" spans="1:13">
      <c r="A70" s="1"/>
      <c r="B70" s="1"/>
      <c r="D70" s="1"/>
      <c r="E70" s="1"/>
      <c r="H70" s="1"/>
      <c r="M70" s="1">
        <v>43405</v>
      </c>
    </row>
    <row r="71" spans="1:13">
      <c r="A71" s="1"/>
      <c r="B71" s="1"/>
      <c r="D71" s="1"/>
      <c r="E71" s="1"/>
      <c r="H71" s="1"/>
      <c r="M71" s="1">
        <v>43459</v>
      </c>
    </row>
    <row r="72" spans="1:13">
      <c r="A72" s="1"/>
      <c r="B72" s="1"/>
      <c r="D72" s="1"/>
      <c r="E72" s="1"/>
      <c r="H72" s="1"/>
      <c r="M72" s="1">
        <v>43460</v>
      </c>
    </row>
    <row r="73" spans="1:13">
      <c r="A73" s="1"/>
      <c r="B73" s="1"/>
      <c r="D73" s="1"/>
      <c r="E73" s="1"/>
      <c r="H73" s="1"/>
      <c r="M73" s="1">
        <v>43466</v>
      </c>
    </row>
    <row r="74" spans="1:13">
      <c r="A74" s="1"/>
      <c r="B74" s="1"/>
      <c r="D74" s="1"/>
      <c r="E74" s="1"/>
      <c r="H74" s="1"/>
      <c r="M74" s="1">
        <v>43577</v>
      </c>
    </row>
    <row r="75" spans="1:13">
      <c r="A75" s="1"/>
      <c r="B75" s="1"/>
      <c r="D75" s="1"/>
      <c r="E75" s="1"/>
      <c r="H75" s="1"/>
      <c r="M75" s="1">
        <v>43586</v>
      </c>
    </row>
    <row r="76" spans="1:13">
      <c r="A76" s="1"/>
      <c r="B76" s="1"/>
      <c r="D76" s="1"/>
      <c r="E76" s="1"/>
      <c r="H76" s="1"/>
      <c r="M76" s="1">
        <v>43588</v>
      </c>
    </row>
    <row r="77" spans="1:13">
      <c r="A77" s="1"/>
      <c r="B77" s="1"/>
      <c r="D77" s="1"/>
      <c r="E77" s="1"/>
      <c r="H77" s="1"/>
      <c r="M77" s="1">
        <v>43636</v>
      </c>
    </row>
    <row r="78" spans="1:13">
      <c r="A78" s="1"/>
      <c r="B78" s="1"/>
      <c r="D78" s="1"/>
      <c r="E78" s="1"/>
      <c r="H78" s="1"/>
      <c r="M78" s="1">
        <v>43692</v>
      </c>
    </row>
    <row r="79" spans="1:13">
      <c r="A79" s="1"/>
      <c r="B79" s="1"/>
      <c r="D79" s="1"/>
      <c r="E79" s="1"/>
      <c r="H79" s="1"/>
      <c r="M79" s="1">
        <v>43770</v>
      </c>
    </row>
    <row r="80" spans="1:13">
      <c r="A80" s="1"/>
      <c r="B80" s="1"/>
      <c r="D80" s="1"/>
      <c r="E80" s="1"/>
      <c r="H80" s="1"/>
      <c r="M80" s="1">
        <v>43780</v>
      </c>
    </row>
    <row r="81" spans="1:13">
      <c r="A81" s="1"/>
      <c r="B81" s="1"/>
      <c r="D81" s="1"/>
      <c r="E81" s="1"/>
      <c r="H81" s="1"/>
      <c r="M81" s="1">
        <v>43824</v>
      </c>
    </row>
    <row r="82" spans="1:13">
      <c r="A82" s="1"/>
      <c r="B82" s="1"/>
      <c r="D82" s="1"/>
      <c r="E82" s="1"/>
      <c r="H82" s="1"/>
      <c r="M82" s="1">
        <v>43825</v>
      </c>
    </row>
    <row r="83" spans="1:13">
      <c r="A83" s="1"/>
      <c r="B83" s="1"/>
      <c r="D83" s="1"/>
      <c r="E83" s="1"/>
      <c r="H83" s="1"/>
      <c r="M83" s="1">
        <v>43831</v>
      </c>
    </row>
    <row r="84" spans="1:13">
      <c r="A84" s="1"/>
      <c r="B84" s="1"/>
      <c r="D84" s="1"/>
      <c r="E84" s="1"/>
      <c r="H84" s="1"/>
      <c r="M84" s="1">
        <v>43836</v>
      </c>
    </row>
    <row r="85" spans="1:13">
      <c r="A85" s="1"/>
      <c r="B85" s="1"/>
      <c r="D85" s="1"/>
      <c r="E85" s="1"/>
      <c r="H85" s="1"/>
      <c r="M85" s="1">
        <v>43934</v>
      </c>
    </row>
    <row r="86" spans="1:13">
      <c r="A86" s="1"/>
      <c r="B86" s="1"/>
      <c r="H86" s="1"/>
      <c r="M86" s="1">
        <v>43952</v>
      </c>
    </row>
    <row r="87" spans="1:13">
      <c r="A87" s="1"/>
      <c r="B87" s="1"/>
      <c r="H87" s="1"/>
      <c r="M87" s="1">
        <v>43993</v>
      </c>
    </row>
    <row r="88" spans="1:13">
      <c r="A88" s="1"/>
      <c r="B88" s="1"/>
      <c r="H88" s="1"/>
      <c r="M88" s="1">
        <v>44146</v>
      </c>
    </row>
    <row r="89" spans="1:13">
      <c r="A89" s="1"/>
      <c r="B89" s="1"/>
      <c r="H89" s="1"/>
      <c r="M89" s="1">
        <v>44190</v>
      </c>
    </row>
    <row r="90" spans="1:13">
      <c r="A90" s="1"/>
      <c r="B90" s="1"/>
      <c r="H90" s="1"/>
      <c r="M90" s="1">
        <v>44191</v>
      </c>
    </row>
    <row r="91" spans="1:13">
      <c r="A91" s="1"/>
      <c r="B91" s="1"/>
      <c r="H91" s="1"/>
      <c r="M91" s="1">
        <v>44197</v>
      </c>
    </row>
    <row r="92" spans="1:13">
      <c r="H92" s="1"/>
      <c r="M92" s="1">
        <v>44202</v>
      </c>
    </row>
    <row r="93" spans="1:13">
      <c r="M93" s="1">
        <v>44290</v>
      </c>
    </row>
    <row r="94" spans="1:13">
      <c r="M94" s="1">
        <v>44291</v>
      </c>
    </row>
    <row r="95" spans="1:13">
      <c r="M95" s="1">
        <v>44317</v>
      </c>
    </row>
    <row r="96" spans="1:13">
      <c r="M96" s="1">
        <v>44319</v>
      </c>
    </row>
    <row r="97" spans="13:13">
      <c r="M97" s="1">
        <v>44339</v>
      </c>
    </row>
    <row r="98" spans="13:13">
      <c r="M98" s="1">
        <v>44350</v>
      </c>
    </row>
    <row r="99" spans="13:13">
      <c r="M99" s="1">
        <v>44423</v>
      </c>
    </row>
    <row r="100" spans="13:13">
      <c r="M100" s="1">
        <v>44501</v>
      </c>
    </row>
    <row r="101" spans="13:13">
      <c r="M101" s="1">
        <v>44511</v>
      </c>
    </row>
    <row r="102" spans="13:13">
      <c r="M102" s="1">
        <v>44555</v>
      </c>
    </row>
    <row r="103" spans="13:13">
      <c r="M103" s="1">
        <v>44556</v>
      </c>
    </row>
    <row r="104" spans="13:13">
      <c r="M104" s="1">
        <v>44562</v>
      </c>
    </row>
    <row r="105" spans="13:13">
      <c r="M105" s="1">
        <v>44567</v>
      </c>
    </row>
    <row r="106" spans="13:13">
      <c r="M106" s="1">
        <v>44668</v>
      </c>
    </row>
    <row r="107" spans="13:13">
      <c r="M107" s="1">
        <v>44669</v>
      </c>
    </row>
    <row r="108" spans="13:13">
      <c r="M108" s="1">
        <v>44682</v>
      </c>
    </row>
    <row r="109" spans="13:13">
      <c r="M109" s="1">
        <v>44684</v>
      </c>
    </row>
    <row r="110" spans="13:13">
      <c r="M110" s="1">
        <v>44717</v>
      </c>
    </row>
    <row r="111" spans="13:13">
      <c r="M111" s="1">
        <v>44728</v>
      </c>
    </row>
    <row r="112" spans="13:13">
      <c r="M112" s="1">
        <v>44788</v>
      </c>
    </row>
    <row r="113" spans="13:13">
      <c r="M113" s="1">
        <v>44866</v>
      </c>
    </row>
    <row r="114" spans="13:13">
      <c r="M114" s="1">
        <v>44876</v>
      </c>
    </row>
    <row r="115" spans="13:13">
      <c r="M115" s="1">
        <v>44920</v>
      </c>
    </row>
    <row r="116" spans="13:13">
      <c r="M116" s="1">
        <v>44921</v>
      </c>
    </row>
    <row r="117" spans="13:13">
      <c r="M117" s="1">
        <v>44927</v>
      </c>
    </row>
    <row r="118" spans="13:13">
      <c r="M118" s="1">
        <v>44932</v>
      </c>
    </row>
    <row r="119" spans="13:13">
      <c r="M119" s="1">
        <v>45025</v>
      </c>
    </row>
    <row r="120" spans="13:13">
      <c r="M120" s="1">
        <v>45026</v>
      </c>
    </row>
    <row r="121" spans="13:13">
      <c r="M121" s="1">
        <v>45047</v>
      </c>
    </row>
    <row r="122" spans="13:13">
      <c r="M122" s="1">
        <v>45049</v>
      </c>
    </row>
    <row r="123" spans="13:13">
      <c r="M123" s="1">
        <v>45074</v>
      </c>
    </row>
    <row r="124" spans="13:13">
      <c r="M124" s="1">
        <v>45085</v>
      </c>
    </row>
    <row r="125" spans="13:13">
      <c r="M125" s="1">
        <v>45153</v>
      </c>
    </row>
    <row r="126" spans="13:13">
      <c r="M126" s="1">
        <v>45231</v>
      </c>
    </row>
    <row r="127" spans="13:13">
      <c r="M127" s="1">
        <v>45241</v>
      </c>
    </row>
    <row r="128" spans="13:13">
      <c r="M128" s="1">
        <v>45285</v>
      </c>
    </row>
    <row r="129" spans="13:13">
      <c r="M129" s="1">
        <v>45286</v>
      </c>
    </row>
  </sheetData>
  <sheetProtection algorithmName="SHA-512" hashValue="VVVVCJLyK69RvSDBpc9b2gu+ldcEl+bnjIfdY86nHG/ingjnzWNBfpl0mVKsWulKMy5ka8SKX4FmPc43KE2rTQ==" saltValue="Vtmz+Wo4GvK8GBfiGgOnuA==" spinCount="100000" sheet="1" objects="1" scenarios="1"/>
  <sortState xmlns:xlrd2="http://schemas.microsoft.com/office/spreadsheetml/2017/richdata2" ref="I56:I88">
    <sortCondition ref="I5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U43"/>
  <sheetViews>
    <sheetView workbookViewId="0">
      <selection sqref="A1:B46"/>
    </sheetView>
  </sheetViews>
  <sheetFormatPr defaultRowHeight="15"/>
  <cols>
    <col min="1" max="2" width="10.42578125" style="1" bestFit="1" customWidth="1"/>
  </cols>
  <sheetData>
    <row r="1" spans="1:21">
      <c r="A1" s="1">
        <v>44830</v>
      </c>
      <c r="B1" s="1">
        <v>44830</v>
      </c>
    </row>
    <row r="2" spans="1:21">
      <c r="A2" s="1">
        <v>44831</v>
      </c>
      <c r="B2" s="1">
        <v>44831</v>
      </c>
      <c r="F2" t="s">
        <v>9</v>
      </c>
      <c r="I2" t="s">
        <v>49</v>
      </c>
      <c r="J2" t="s">
        <v>8</v>
      </c>
      <c r="M2" t="s">
        <v>65</v>
      </c>
      <c r="R2" t="s">
        <v>11</v>
      </c>
      <c r="S2" t="s">
        <v>10</v>
      </c>
      <c r="T2" t="s">
        <v>24</v>
      </c>
      <c r="U2" t="s">
        <v>38</v>
      </c>
    </row>
    <row r="3" spans="1:21">
      <c r="A3" s="1">
        <v>44832</v>
      </c>
      <c r="B3" s="1">
        <v>44832</v>
      </c>
      <c r="F3">
        <f>COUNTA(A:A)</f>
        <v>31</v>
      </c>
    </row>
    <row r="4" spans="1:21">
      <c r="A4" s="1">
        <v>44833</v>
      </c>
      <c r="B4" s="1">
        <v>44833</v>
      </c>
    </row>
    <row r="5" spans="1:21">
      <c r="A5" s="1">
        <v>44834</v>
      </c>
      <c r="B5" s="1">
        <v>44834</v>
      </c>
    </row>
    <row r="6" spans="1:21">
      <c r="A6" s="1">
        <v>44835</v>
      </c>
      <c r="B6" s="1">
        <v>44835</v>
      </c>
    </row>
    <row r="7" spans="1:21">
      <c r="A7" s="1">
        <v>44836</v>
      </c>
      <c r="B7" s="1">
        <v>44836</v>
      </c>
    </row>
    <row r="8" spans="1:21">
      <c r="A8" s="1">
        <v>44837</v>
      </c>
      <c r="B8" s="1">
        <v>44837</v>
      </c>
    </row>
    <row r="9" spans="1:21">
      <c r="A9" s="1">
        <v>44838</v>
      </c>
      <c r="B9" s="1">
        <v>44838</v>
      </c>
    </row>
    <row r="10" spans="1:21">
      <c r="A10" s="1">
        <v>44839</v>
      </c>
      <c r="B10" s="1">
        <v>44839</v>
      </c>
    </row>
    <row r="11" spans="1:21">
      <c r="A11" s="1">
        <v>44840</v>
      </c>
      <c r="B11" s="1">
        <v>44840</v>
      </c>
    </row>
    <row r="12" spans="1:21">
      <c r="A12" s="1">
        <v>44841</v>
      </c>
      <c r="B12" s="1">
        <v>44841</v>
      </c>
    </row>
    <row r="13" spans="1:21">
      <c r="A13" s="1">
        <v>44842</v>
      </c>
      <c r="B13" s="1">
        <v>44842</v>
      </c>
    </row>
    <row r="14" spans="1:21">
      <c r="A14" s="1">
        <v>44843</v>
      </c>
      <c r="B14" s="1">
        <v>44843</v>
      </c>
    </row>
    <row r="15" spans="1:21">
      <c r="A15" s="1">
        <v>44844</v>
      </c>
      <c r="B15" s="1">
        <v>44850</v>
      </c>
    </row>
    <row r="16" spans="1:21">
      <c r="A16" s="1">
        <v>44851</v>
      </c>
      <c r="B16" s="1">
        <v>44857</v>
      </c>
    </row>
    <row r="17" spans="1:2">
      <c r="A17" s="1">
        <v>44858</v>
      </c>
      <c r="B17" s="1">
        <v>44864</v>
      </c>
    </row>
    <row r="18" spans="1:2">
      <c r="A18" s="1">
        <v>44865</v>
      </c>
      <c r="B18" s="1">
        <v>44865</v>
      </c>
    </row>
    <row r="19" spans="1:2">
      <c r="A19" s="1">
        <v>44866</v>
      </c>
      <c r="B19" s="1">
        <v>44871</v>
      </c>
    </row>
    <row r="20" spans="1:2">
      <c r="A20" s="1">
        <v>44872</v>
      </c>
      <c r="B20" s="1">
        <v>44895</v>
      </c>
    </row>
    <row r="21" spans="1:2">
      <c r="A21" s="1">
        <v>44896</v>
      </c>
      <c r="B21" s="1">
        <v>44926</v>
      </c>
    </row>
    <row r="22" spans="1:2">
      <c r="A22" s="1">
        <v>44927</v>
      </c>
      <c r="B22" s="1">
        <v>44957</v>
      </c>
    </row>
    <row r="23" spans="1:2">
      <c r="A23" s="1">
        <v>44958</v>
      </c>
      <c r="B23" s="1">
        <v>44985</v>
      </c>
    </row>
    <row r="24" spans="1:2">
      <c r="A24" s="1">
        <v>44986</v>
      </c>
      <c r="B24" s="1">
        <v>45016</v>
      </c>
    </row>
    <row r="25" spans="1:2">
      <c r="A25" s="1">
        <v>45017</v>
      </c>
      <c r="B25" s="1">
        <v>45107</v>
      </c>
    </row>
    <row r="26" spans="1:2">
      <c r="A26" s="1">
        <v>45108</v>
      </c>
      <c r="B26" s="1">
        <v>45199</v>
      </c>
    </row>
    <row r="27" spans="1:2">
      <c r="A27" s="1">
        <v>45200</v>
      </c>
      <c r="B27" s="1">
        <v>45291</v>
      </c>
    </row>
    <row r="28" spans="1:2">
      <c r="A28" s="1">
        <v>45292</v>
      </c>
      <c r="B28" s="1">
        <v>45382</v>
      </c>
    </row>
    <row r="29" spans="1:2">
      <c r="A29" s="1">
        <v>45383</v>
      </c>
      <c r="B29" s="1">
        <v>45657</v>
      </c>
    </row>
    <row r="30" spans="1:2">
      <c r="A30" s="1">
        <v>45658</v>
      </c>
      <c r="B30" s="1">
        <v>46022</v>
      </c>
    </row>
    <row r="31" spans="1:2">
      <c r="A31" s="1">
        <v>46023</v>
      </c>
      <c r="B31" s="1">
        <v>46387</v>
      </c>
    </row>
    <row r="32" spans="1:2">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B42"/>
    </row>
    <row r="43" spans="1:2">
      <c r="B43"/>
    </row>
  </sheetData>
  <sheetProtection algorithmName="SHA-512" hashValue="ZIpyjCmXUTQzGghWrNnsekcQpnE9xZLvZ8/v+zESKlAFzMKiYA3OADdUMACg64XfCKVeZ1t+bok3DOWpMCMT6A==" saltValue="qi7xV22VPhwlNHLzl/sfA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N2208"/>
  <sheetViews>
    <sheetView workbookViewId="0">
      <selection activeCell="D1" sqref="D1"/>
    </sheetView>
  </sheetViews>
  <sheetFormatPr defaultRowHeight="15"/>
  <cols>
    <col min="1" max="4" width="8.85546875"/>
    <col min="6" max="6" width="10.140625" bestFit="1" customWidth="1"/>
    <col min="7" max="7" width="9" bestFit="1" customWidth="1"/>
    <col min="8" max="11" width="39.140625" customWidth="1"/>
  </cols>
  <sheetData>
    <row r="1" spans="1:14">
      <c r="A1" s="8"/>
      <c r="B1" s="8" t="s">
        <v>56</v>
      </c>
      <c r="C1" s="8" t="s">
        <v>46</v>
      </c>
      <c r="D1" s="8" t="s">
        <v>103</v>
      </c>
      <c r="E1" s="35"/>
    </row>
    <row r="2" spans="1:14" ht="26.25">
      <c r="A2" s="9" t="s">
        <v>59</v>
      </c>
      <c r="B2" s="9" t="s">
        <v>60</v>
      </c>
      <c r="C2" s="9" t="s">
        <v>60</v>
      </c>
      <c r="D2" s="9" t="s">
        <v>60</v>
      </c>
    </row>
    <row r="3" spans="1:14">
      <c r="A3" s="46">
        <v>1</v>
      </c>
      <c r="B3" s="60">
        <v>1.1052</v>
      </c>
      <c r="C3" s="60">
        <v>0.73670000000000002</v>
      </c>
      <c r="D3" s="60">
        <v>0.73670000000000002</v>
      </c>
    </row>
    <row r="4" spans="1:14">
      <c r="A4" s="46">
        <v>2</v>
      </c>
      <c r="B4" s="60">
        <v>1.0840000000000001</v>
      </c>
      <c r="C4" s="60">
        <v>0.68279999999999996</v>
      </c>
      <c r="D4" s="60">
        <v>0.72519999999999996</v>
      </c>
    </row>
    <row r="5" spans="1:14">
      <c r="A5" s="46">
        <v>3</v>
      </c>
      <c r="B5" s="60">
        <v>1.0627</v>
      </c>
      <c r="C5" s="60">
        <v>0.62890000000000001</v>
      </c>
      <c r="D5" s="60">
        <v>0.71379999999999999</v>
      </c>
    </row>
    <row r="6" spans="1:14">
      <c r="A6" s="46">
        <v>4</v>
      </c>
      <c r="B6" s="60">
        <v>1.0414000000000001</v>
      </c>
      <c r="C6" s="60">
        <v>0.57499999999999996</v>
      </c>
      <c r="D6" s="60">
        <v>0.70230000000000004</v>
      </c>
    </row>
    <row r="7" spans="1:14">
      <c r="A7" s="46">
        <v>5</v>
      </c>
      <c r="B7" s="60">
        <v>1.0202</v>
      </c>
      <c r="C7" s="60">
        <v>0.52110000000000001</v>
      </c>
      <c r="D7" s="60">
        <v>0.69079999999999997</v>
      </c>
    </row>
    <row r="8" spans="1:14">
      <c r="A8" s="46">
        <v>6</v>
      </c>
      <c r="B8" s="60">
        <v>0.99890000000000001</v>
      </c>
      <c r="C8" s="60">
        <v>0.4672</v>
      </c>
      <c r="D8" s="60">
        <v>0.6794</v>
      </c>
    </row>
    <row r="9" spans="1:14">
      <c r="A9" s="46">
        <v>7</v>
      </c>
      <c r="B9" s="60">
        <v>0.97760000000000002</v>
      </c>
      <c r="C9" s="60">
        <v>0.4133</v>
      </c>
      <c r="D9" s="60">
        <v>0.66790000000000005</v>
      </c>
    </row>
    <row r="10" spans="1:14">
      <c r="A10" s="46">
        <v>8</v>
      </c>
      <c r="B10" s="60">
        <v>0.95640000000000003</v>
      </c>
      <c r="C10" s="60">
        <v>0.3594</v>
      </c>
      <c r="D10" s="60">
        <v>0.65649999999999997</v>
      </c>
    </row>
    <row r="11" spans="1:14">
      <c r="A11" s="46">
        <v>9</v>
      </c>
      <c r="B11" s="60">
        <v>0.93510000000000004</v>
      </c>
      <c r="C11" s="60">
        <v>0.30549999999999999</v>
      </c>
      <c r="D11" s="60">
        <v>0.64500000000000002</v>
      </c>
    </row>
    <row r="12" spans="1:14">
      <c r="A12" s="46">
        <v>10</v>
      </c>
      <c r="B12" s="60">
        <v>0.91379999999999995</v>
      </c>
      <c r="C12" s="60">
        <v>0.25159999999999999</v>
      </c>
      <c r="D12" s="60">
        <v>0.63349999999999995</v>
      </c>
    </row>
    <row r="13" spans="1:14">
      <c r="A13" s="46">
        <v>11</v>
      </c>
      <c r="B13" s="60">
        <v>0.89249999999999996</v>
      </c>
      <c r="C13" s="60">
        <v>0.19769999999999999</v>
      </c>
      <c r="D13" s="60">
        <v>0.62209999999999999</v>
      </c>
      <c r="M13">
        <v>0</v>
      </c>
      <c r="N13">
        <v>0</v>
      </c>
    </row>
    <row r="14" spans="1:14">
      <c r="A14" s="46">
        <v>12</v>
      </c>
      <c r="B14" s="60">
        <v>0.87129999999999996</v>
      </c>
      <c r="C14" s="60">
        <v>0.19020000000000001</v>
      </c>
      <c r="D14" s="60">
        <v>0.61060000000000003</v>
      </c>
      <c r="M14">
        <v>0</v>
      </c>
      <c r="N14">
        <v>0</v>
      </c>
    </row>
    <row r="15" spans="1:14">
      <c r="A15" s="46">
        <v>13</v>
      </c>
      <c r="B15" s="60">
        <v>0.85</v>
      </c>
      <c r="C15" s="60">
        <v>0.1827</v>
      </c>
      <c r="D15" s="60">
        <v>0.59909999999999997</v>
      </c>
      <c r="M15">
        <v>0</v>
      </c>
      <c r="N15">
        <v>0</v>
      </c>
    </row>
    <row r="16" spans="1:14">
      <c r="A16" s="46">
        <v>14</v>
      </c>
      <c r="B16" s="60">
        <v>0.82869999999999999</v>
      </c>
      <c r="C16" s="60">
        <v>0.17519999999999999</v>
      </c>
      <c r="D16" s="60">
        <v>0.5877</v>
      </c>
      <c r="M16">
        <v>0</v>
      </c>
      <c r="N16">
        <v>0</v>
      </c>
    </row>
    <row r="17" spans="1:14">
      <c r="A17" s="46">
        <v>15</v>
      </c>
      <c r="B17" s="60">
        <v>0.8075</v>
      </c>
      <c r="C17" s="60">
        <v>0.16769999999999999</v>
      </c>
      <c r="D17" s="60">
        <v>0.57620000000000005</v>
      </c>
      <c r="M17">
        <v>0</v>
      </c>
      <c r="N17">
        <v>0</v>
      </c>
    </row>
    <row r="18" spans="1:14">
      <c r="A18" s="46">
        <v>16</v>
      </c>
      <c r="B18" s="60">
        <v>0.78620000000000001</v>
      </c>
      <c r="C18" s="60">
        <v>0.16020000000000001</v>
      </c>
      <c r="D18" s="60">
        <v>0.56469999999999998</v>
      </c>
      <c r="M18">
        <v>0</v>
      </c>
      <c r="N18">
        <v>0</v>
      </c>
    </row>
    <row r="19" spans="1:14">
      <c r="A19" s="46">
        <v>17</v>
      </c>
      <c r="B19" s="60">
        <v>0.76490000000000002</v>
      </c>
      <c r="C19" s="60">
        <v>0.1527</v>
      </c>
      <c r="D19" s="60">
        <v>0.55330000000000001</v>
      </c>
      <c r="M19">
        <v>0</v>
      </c>
      <c r="N19">
        <v>0</v>
      </c>
    </row>
    <row r="20" spans="1:14">
      <c r="A20" s="46">
        <v>18</v>
      </c>
      <c r="B20" s="60">
        <v>0.74370000000000003</v>
      </c>
      <c r="C20" s="60">
        <v>0.1452</v>
      </c>
      <c r="D20" s="60">
        <v>0.54179999999999995</v>
      </c>
      <c r="M20">
        <v>0</v>
      </c>
      <c r="N20">
        <v>0</v>
      </c>
    </row>
    <row r="21" spans="1:14">
      <c r="A21" s="46">
        <v>19</v>
      </c>
      <c r="B21" s="60">
        <v>0.72240000000000004</v>
      </c>
      <c r="C21" s="60">
        <v>0.14530000000000001</v>
      </c>
      <c r="D21" s="60">
        <v>0.53029999999999999</v>
      </c>
      <c r="M21">
        <v>0</v>
      </c>
      <c r="N21">
        <v>0</v>
      </c>
    </row>
    <row r="22" spans="1:14">
      <c r="A22" s="46">
        <v>20</v>
      </c>
      <c r="B22" s="60">
        <v>0.70109999999999995</v>
      </c>
      <c r="C22" s="60">
        <v>0.1454</v>
      </c>
      <c r="D22" s="60">
        <v>0.51890000000000003</v>
      </c>
      <c r="M22">
        <v>0</v>
      </c>
      <c r="N22">
        <v>0</v>
      </c>
    </row>
    <row r="23" spans="1:14">
      <c r="A23" s="46">
        <v>21</v>
      </c>
      <c r="B23" s="60">
        <v>0.67989999999999995</v>
      </c>
      <c r="C23" s="60">
        <v>0.1454</v>
      </c>
      <c r="D23" s="60">
        <v>0.50739999999999996</v>
      </c>
      <c r="M23">
        <v>0</v>
      </c>
      <c r="N23">
        <v>0</v>
      </c>
    </row>
    <row r="24" spans="1:14">
      <c r="A24" s="46">
        <v>22</v>
      </c>
      <c r="B24" s="60">
        <v>0.65859999999999996</v>
      </c>
      <c r="C24" s="60">
        <v>0.14549999999999999</v>
      </c>
      <c r="D24" s="60">
        <v>0.49590000000000001</v>
      </c>
      <c r="M24">
        <v>0</v>
      </c>
      <c r="N24">
        <v>0</v>
      </c>
    </row>
    <row r="25" spans="1:14">
      <c r="A25" s="46">
        <v>23</v>
      </c>
      <c r="B25" s="60">
        <v>0.63729999999999998</v>
      </c>
      <c r="C25" s="60">
        <v>0.14560000000000001</v>
      </c>
      <c r="D25" s="60">
        <v>0.48449999999999999</v>
      </c>
      <c r="M25">
        <v>0</v>
      </c>
      <c r="N25">
        <v>0</v>
      </c>
    </row>
    <row r="26" spans="1:14">
      <c r="A26" s="46">
        <v>24</v>
      </c>
      <c r="B26" s="60">
        <v>0.61609999999999998</v>
      </c>
      <c r="C26" s="60">
        <v>0.1457</v>
      </c>
      <c r="D26" s="60">
        <v>0.47299999999999998</v>
      </c>
      <c r="M26">
        <v>0</v>
      </c>
      <c r="N26">
        <v>0</v>
      </c>
    </row>
    <row r="27" spans="1:14">
      <c r="A27" s="46">
        <v>25</v>
      </c>
      <c r="B27" s="60">
        <v>0.5948</v>
      </c>
      <c r="C27" s="60">
        <v>0.1457</v>
      </c>
      <c r="D27" s="60">
        <v>0.46150000000000002</v>
      </c>
      <c r="M27">
        <v>0</v>
      </c>
      <c r="N27">
        <v>0</v>
      </c>
    </row>
    <row r="28" spans="1:14">
      <c r="A28" s="46">
        <v>26</v>
      </c>
      <c r="B28" s="60">
        <v>0.57350000000000001</v>
      </c>
      <c r="C28" s="60">
        <v>0.14580000000000001</v>
      </c>
      <c r="D28" s="60">
        <v>0.4501</v>
      </c>
      <c r="M28">
        <v>0</v>
      </c>
      <c r="N28">
        <v>0</v>
      </c>
    </row>
    <row r="29" spans="1:14">
      <c r="A29" s="46">
        <v>27</v>
      </c>
      <c r="B29" s="60">
        <v>0.55230000000000001</v>
      </c>
      <c r="C29" s="60">
        <v>0.1459</v>
      </c>
      <c r="D29" s="60">
        <v>0.43859999999999999</v>
      </c>
      <c r="M29">
        <v>0</v>
      </c>
      <c r="N29">
        <v>0</v>
      </c>
    </row>
    <row r="30" spans="1:14">
      <c r="A30" s="46">
        <v>28</v>
      </c>
      <c r="B30" s="60">
        <v>0.53100000000000003</v>
      </c>
      <c r="C30" s="60">
        <v>0.1459</v>
      </c>
      <c r="D30" s="60">
        <v>0.42720000000000002</v>
      </c>
      <c r="M30">
        <v>0</v>
      </c>
      <c r="N30">
        <v>0</v>
      </c>
    </row>
    <row r="31" spans="1:14">
      <c r="A31" s="46">
        <v>29</v>
      </c>
      <c r="B31" s="60">
        <v>0.50970000000000004</v>
      </c>
      <c r="C31" s="60">
        <v>0.14599999999999999</v>
      </c>
      <c r="D31" s="60">
        <v>0.41570000000000001</v>
      </c>
      <c r="M31">
        <v>0</v>
      </c>
      <c r="N31">
        <v>0</v>
      </c>
    </row>
    <row r="32" spans="1:14">
      <c r="A32" s="46">
        <v>30</v>
      </c>
      <c r="B32" s="60">
        <v>0.48849999999999999</v>
      </c>
      <c r="C32" s="60">
        <v>0.14610000000000001</v>
      </c>
      <c r="D32" s="60">
        <v>0.4042</v>
      </c>
      <c r="M32">
        <v>0</v>
      </c>
      <c r="N32">
        <v>0</v>
      </c>
    </row>
    <row r="33" spans="1:14">
      <c r="A33" s="46">
        <v>31</v>
      </c>
      <c r="B33" s="60">
        <v>0.4672</v>
      </c>
      <c r="C33" s="60">
        <v>0.1462</v>
      </c>
      <c r="D33" s="60">
        <v>0.39279999999999998</v>
      </c>
      <c r="M33">
        <v>0</v>
      </c>
      <c r="N33">
        <v>0</v>
      </c>
    </row>
    <row r="34" spans="1:14">
      <c r="A34" s="46">
        <v>32</v>
      </c>
      <c r="B34" s="60">
        <v>0.44590000000000002</v>
      </c>
      <c r="C34" s="60">
        <v>0.1462</v>
      </c>
      <c r="D34" s="60">
        <v>0.38129999999999997</v>
      </c>
      <c r="M34">
        <v>0</v>
      </c>
      <c r="N34">
        <v>0</v>
      </c>
    </row>
    <row r="35" spans="1:14">
      <c r="A35" s="46">
        <v>33</v>
      </c>
      <c r="B35" s="60">
        <v>0.42470000000000002</v>
      </c>
      <c r="C35" s="60">
        <v>0.14630000000000001</v>
      </c>
      <c r="D35" s="60">
        <v>0.36980000000000002</v>
      </c>
      <c r="M35">
        <v>0</v>
      </c>
      <c r="N35">
        <v>0</v>
      </c>
    </row>
    <row r="36" spans="1:14">
      <c r="A36" s="46">
        <v>34</v>
      </c>
      <c r="B36" s="60">
        <v>0.40339999999999998</v>
      </c>
      <c r="C36" s="60">
        <v>0.1464</v>
      </c>
      <c r="D36" s="60">
        <v>0.3584</v>
      </c>
      <c r="M36">
        <v>0</v>
      </c>
      <c r="N36">
        <v>0</v>
      </c>
    </row>
    <row r="37" spans="1:14">
      <c r="A37" s="46">
        <v>35</v>
      </c>
      <c r="B37" s="60">
        <v>0.3821</v>
      </c>
      <c r="C37" s="60">
        <v>0.14649999999999999</v>
      </c>
      <c r="D37" s="60">
        <v>0.34689999999999999</v>
      </c>
      <c r="M37">
        <v>0</v>
      </c>
      <c r="N37">
        <v>0</v>
      </c>
    </row>
    <row r="38" spans="1:14">
      <c r="A38" s="46">
        <v>36</v>
      </c>
      <c r="B38" s="60">
        <v>0.3609</v>
      </c>
      <c r="C38" s="60">
        <v>0.14649999999999999</v>
      </c>
      <c r="D38" s="60">
        <v>0.33539999999999998</v>
      </c>
      <c r="M38">
        <v>0</v>
      </c>
      <c r="N38">
        <v>0</v>
      </c>
    </row>
    <row r="39" spans="1:14">
      <c r="A39" s="46">
        <v>37</v>
      </c>
      <c r="B39" s="60">
        <v>0.33960000000000001</v>
      </c>
      <c r="C39" s="60">
        <v>0.14660000000000001</v>
      </c>
      <c r="D39" s="60">
        <v>0.32400000000000001</v>
      </c>
      <c r="M39">
        <v>0</v>
      </c>
      <c r="N39">
        <v>0</v>
      </c>
    </row>
    <row r="40" spans="1:14">
      <c r="A40" s="46">
        <v>38</v>
      </c>
      <c r="B40" s="60">
        <v>0.31830000000000003</v>
      </c>
      <c r="C40" s="60">
        <v>0.1467</v>
      </c>
      <c r="D40" s="60">
        <v>0.3125</v>
      </c>
      <c r="M40">
        <v>0</v>
      </c>
      <c r="N40">
        <v>0</v>
      </c>
    </row>
    <row r="41" spans="1:14">
      <c r="A41" s="46">
        <v>39</v>
      </c>
      <c r="B41" s="60">
        <v>0.29709999999999998</v>
      </c>
      <c r="C41" s="60">
        <v>0.14680000000000001</v>
      </c>
      <c r="D41" s="60">
        <v>0.30099999999999999</v>
      </c>
      <c r="M41">
        <v>0</v>
      </c>
      <c r="N41">
        <v>0</v>
      </c>
    </row>
    <row r="42" spans="1:14">
      <c r="A42" s="46">
        <v>40</v>
      </c>
      <c r="B42" s="60">
        <v>0.27579999999999999</v>
      </c>
      <c r="C42" s="60">
        <v>0.14680000000000001</v>
      </c>
      <c r="D42" s="60">
        <v>0.28960000000000002</v>
      </c>
      <c r="M42">
        <v>0</v>
      </c>
      <c r="N42">
        <v>0</v>
      </c>
    </row>
    <row r="43" spans="1:14">
      <c r="A43" s="46">
        <v>41</v>
      </c>
      <c r="B43" s="60">
        <v>0.2545</v>
      </c>
      <c r="C43" s="60">
        <v>0.1469</v>
      </c>
      <c r="D43" s="60">
        <v>0.27810000000000001</v>
      </c>
      <c r="M43">
        <v>0</v>
      </c>
      <c r="N43">
        <v>0</v>
      </c>
    </row>
    <row r="44" spans="1:14">
      <c r="A44" s="46">
        <v>42</v>
      </c>
      <c r="B44" s="60">
        <v>0.23330000000000001</v>
      </c>
      <c r="C44" s="60">
        <v>0.14699999999999999</v>
      </c>
      <c r="D44" s="60">
        <v>0.2666</v>
      </c>
      <c r="M44">
        <v>0</v>
      </c>
      <c r="N44">
        <v>0</v>
      </c>
    </row>
    <row r="45" spans="1:14">
      <c r="A45" s="46">
        <v>43</v>
      </c>
      <c r="B45" s="60">
        <v>0.21199999999999999</v>
      </c>
      <c r="C45" s="60">
        <v>0.14710000000000001</v>
      </c>
      <c r="D45" s="60">
        <v>0.25519999999999998</v>
      </c>
      <c r="M45">
        <v>0</v>
      </c>
      <c r="N45">
        <v>0</v>
      </c>
    </row>
    <row r="46" spans="1:14">
      <c r="A46" s="46">
        <v>44</v>
      </c>
      <c r="B46" s="60">
        <v>0.19070000000000001</v>
      </c>
      <c r="C46" s="60">
        <v>0.14710000000000001</v>
      </c>
      <c r="D46" s="60">
        <v>0.2437</v>
      </c>
      <c r="M46">
        <v>0</v>
      </c>
      <c r="N46">
        <v>0</v>
      </c>
    </row>
    <row r="47" spans="1:14">
      <c r="A47" s="46">
        <v>45</v>
      </c>
      <c r="B47" s="60">
        <v>0.1694</v>
      </c>
      <c r="C47" s="60">
        <v>0.1472</v>
      </c>
      <c r="D47" s="60">
        <v>0.23219999999999999</v>
      </c>
      <c r="M47">
        <v>0</v>
      </c>
      <c r="N47">
        <v>0</v>
      </c>
    </row>
    <row r="48" spans="1:14">
      <c r="A48" s="46">
        <v>46</v>
      </c>
      <c r="B48" s="60">
        <v>0.1482</v>
      </c>
      <c r="C48" s="60">
        <v>0.14729999999999999</v>
      </c>
      <c r="D48" s="60">
        <v>0.2208</v>
      </c>
      <c r="M48">
        <v>0</v>
      </c>
      <c r="N48">
        <v>0</v>
      </c>
    </row>
    <row r="49" spans="1:14">
      <c r="A49" s="46">
        <v>47</v>
      </c>
      <c r="B49" s="60">
        <v>0.1479</v>
      </c>
      <c r="C49" s="60">
        <v>0.14680000000000001</v>
      </c>
      <c r="D49" s="60">
        <v>0.2218</v>
      </c>
      <c r="M49">
        <v>0</v>
      </c>
      <c r="N49">
        <v>0</v>
      </c>
    </row>
    <row r="50" spans="1:14">
      <c r="A50" s="46">
        <v>48</v>
      </c>
      <c r="B50" s="60">
        <v>0.14749999999999999</v>
      </c>
      <c r="C50" s="60">
        <v>0.1462</v>
      </c>
      <c r="D50" s="60">
        <v>0.22270000000000001</v>
      </c>
      <c r="M50">
        <v>0</v>
      </c>
      <c r="N50">
        <v>0</v>
      </c>
    </row>
    <row r="51" spans="1:14">
      <c r="A51" s="46">
        <v>49</v>
      </c>
      <c r="B51" s="60">
        <v>0.1472</v>
      </c>
      <c r="C51" s="60">
        <v>0.1457</v>
      </c>
      <c r="D51" s="60">
        <v>0.22370000000000001</v>
      </c>
      <c r="M51">
        <v>0</v>
      </c>
      <c r="N51">
        <v>0</v>
      </c>
    </row>
    <row r="52" spans="1:14">
      <c r="A52" s="46">
        <v>50</v>
      </c>
      <c r="B52" s="60">
        <v>0.1469</v>
      </c>
      <c r="C52" s="60">
        <v>0.1452</v>
      </c>
      <c r="D52" s="60">
        <v>0.22470000000000001</v>
      </c>
      <c r="M52">
        <v>0</v>
      </c>
      <c r="N52">
        <v>0</v>
      </c>
    </row>
    <row r="53" spans="1:14">
      <c r="A53" s="46">
        <v>51</v>
      </c>
      <c r="B53" s="60">
        <v>0.14649999999999999</v>
      </c>
      <c r="C53" s="60">
        <v>0.1447</v>
      </c>
      <c r="D53" s="60">
        <v>0.22570000000000001</v>
      </c>
      <c r="M53">
        <v>0</v>
      </c>
      <c r="N53">
        <v>0</v>
      </c>
    </row>
    <row r="54" spans="1:14">
      <c r="A54" s="46">
        <v>52</v>
      </c>
      <c r="B54" s="60">
        <v>0.1462</v>
      </c>
      <c r="C54" s="60">
        <v>0.14410000000000001</v>
      </c>
      <c r="D54" s="60">
        <v>0.2266</v>
      </c>
      <c r="M54">
        <v>0</v>
      </c>
      <c r="N54">
        <v>0</v>
      </c>
    </row>
    <row r="55" spans="1:14">
      <c r="A55" s="46">
        <v>53</v>
      </c>
      <c r="B55" s="60">
        <v>0.1459</v>
      </c>
      <c r="C55" s="60">
        <v>0.14360000000000001</v>
      </c>
      <c r="D55" s="60">
        <v>0.2276</v>
      </c>
      <c r="M55">
        <v>0</v>
      </c>
      <c r="N55">
        <v>0</v>
      </c>
    </row>
    <row r="56" spans="1:14">
      <c r="A56" s="46">
        <v>54</v>
      </c>
      <c r="B56" s="60">
        <v>0.14549999999999999</v>
      </c>
      <c r="C56" s="60">
        <v>0.1431</v>
      </c>
      <c r="D56" s="60">
        <v>0.2286</v>
      </c>
      <c r="M56">
        <v>0</v>
      </c>
      <c r="N56">
        <v>0</v>
      </c>
    </row>
    <row r="57" spans="1:14">
      <c r="A57" s="46">
        <v>55</v>
      </c>
      <c r="B57" s="60">
        <v>0.1452</v>
      </c>
      <c r="C57" s="60">
        <v>0.1426</v>
      </c>
      <c r="D57" s="60">
        <v>0.2296</v>
      </c>
      <c r="M57">
        <v>0</v>
      </c>
      <c r="N57">
        <v>0</v>
      </c>
    </row>
    <row r="58" spans="1:14">
      <c r="A58" s="46">
        <v>56</v>
      </c>
      <c r="B58" s="60">
        <v>0.1449</v>
      </c>
      <c r="C58" s="60">
        <v>0.1421</v>
      </c>
      <c r="D58" s="60">
        <v>0.2306</v>
      </c>
      <c r="M58">
        <v>0</v>
      </c>
      <c r="N58">
        <v>0</v>
      </c>
    </row>
    <row r="59" spans="1:14">
      <c r="A59" s="46">
        <v>57</v>
      </c>
      <c r="B59" s="60">
        <v>0.14449999999999999</v>
      </c>
      <c r="C59" s="60">
        <v>0.14149999999999999</v>
      </c>
      <c r="D59" s="60">
        <v>0.23150000000000001</v>
      </c>
      <c r="M59">
        <v>0</v>
      </c>
      <c r="N59">
        <v>0</v>
      </c>
    </row>
    <row r="60" spans="1:14">
      <c r="A60" s="46">
        <v>58</v>
      </c>
      <c r="B60" s="60">
        <v>0.14419999999999999</v>
      </c>
      <c r="C60" s="60">
        <v>0.14099999999999999</v>
      </c>
      <c r="D60" s="60">
        <v>0.23250000000000001</v>
      </c>
      <c r="M60">
        <v>0</v>
      </c>
      <c r="N60">
        <v>0</v>
      </c>
    </row>
    <row r="61" spans="1:14">
      <c r="A61" s="46">
        <v>59</v>
      </c>
      <c r="B61" s="60">
        <v>0.1439</v>
      </c>
      <c r="C61" s="60">
        <v>0.14050000000000001</v>
      </c>
      <c r="D61" s="60">
        <v>0.23350000000000001</v>
      </c>
      <c r="M61">
        <v>0</v>
      </c>
      <c r="N61">
        <v>0</v>
      </c>
    </row>
    <row r="62" spans="1:14">
      <c r="A62" s="46">
        <v>60</v>
      </c>
      <c r="B62" s="60">
        <v>0.14349999999999999</v>
      </c>
      <c r="C62" s="60">
        <v>0.14000000000000001</v>
      </c>
      <c r="D62" s="60">
        <v>0.23449999999999999</v>
      </c>
      <c r="M62">
        <v>0</v>
      </c>
      <c r="N62">
        <v>0</v>
      </c>
    </row>
    <row r="63" spans="1:14">
      <c r="A63" s="46">
        <v>61</v>
      </c>
      <c r="B63" s="60">
        <v>0.14319999999999999</v>
      </c>
      <c r="C63" s="60">
        <v>0.1394</v>
      </c>
      <c r="D63" s="60">
        <v>0.2354</v>
      </c>
      <c r="M63">
        <v>0</v>
      </c>
      <c r="N63">
        <v>0</v>
      </c>
    </row>
    <row r="64" spans="1:14">
      <c r="A64" s="46">
        <v>62</v>
      </c>
      <c r="B64" s="60">
        <v>0.1429</v>
      </c>
      <c r="C64" s="60">
        <v>0.1389</v>
      </c>
      <c r="D64" s="60">
        <v>0.2364</v>
      </c>
      <c r="M64">
        <v>0</v>
      </c>
      <c r="N64">
        <v>0</v>
      </c>
    </row>
    <row r="65" spans="1:14">
      <c r="A65" s="46">
        <v>63</v>
      </c>
      <c r="B65" s="60">
        <v>0.1426</v>
      </c>
      <c r="C65" s="60">
        <v>0.1384</v>
      </c>
      <c r="D65" s="60">
        <v>0.2374</v>
      </c>
      <c r="M65">
        <v>0</v>
      </c>
      <c r="N65">
        <v>0</v>
      </c>
    </row>
    <row r="66" spans="1:14">
      <c r="A66" s="46">
        <v>64</v>
      </c>
      <c r="B66" s="60">
        <v>0.14219999999999999</v>
      </c>
      <c r="C66" s="60">
        <v>0.13789999999999999</v>
      </c>
      <c r="D66" s="60">
        <v>0.2384</v>
      </c>
      <c r="M66">
        <v>0</v>
      </c>
      <c r="N66">
        <v>0</v>
      </c>
    </row>
    <row r="67" spans="1:14">
      <c r="A67" s="46">
        <v>65</v>
      </c>
      <c r="B67" s="60">
        <v>0.1419</v>
      </c>
      <c r="C67" s="60">
        <v>0.13730000000000001</v>
      </c>
      <c r="D67" s="60">
        <v>0.23930000000000001</v>
      </c>
      <c r="M67">
        <v>0</v>
      </c>
      <c r="N67">
        <v>0</v>
      </c>
    </row>
    <row r="68" spans="1:14">
      <c r="A68" s="46">
        <v>66</v>
      </c>
      <c r="B68" s="60">
        <v>0.1416</v>
      </c>
      <c r="C68" s="60">
        <v>0.1368</v>
      </c>
      <c r="D68" s="60">
        <v>0.24030000000000001</v>
      </c>
      <c r="M68">
        <v>0</v>
      </c>
      <c r="N68">
        <v>0</v>
      </c>
    </row>
    <row r="69" spans="1:14">
      <c r="A69" s="46">
        <v>67</v>
      </c>
      <c r="B69" s="60">
        <v>0.14119999999999999</v>
      </c>
      <c r="C69" s="60">
        <v>0.1363</v>
      </c>
      <c r="D69" s="60">
        <v>0.24129999999999999</v>
      </c>
      <c r="M69">
        <v>0</v>
      </c>
      <c r="N69">
        <v>0</v>
      </c>
    </row>
    <row r="70" spans="1:14">
      <c r="A70" s="46">
        <v>68</v>
      </c>
      <c r="B70" s="60">
        <v>0.1409</v>
      </c>
      <c r="C70" s="60">
        <v>0.1358</v>
      </c>
      <c r="D70" s="60">
        <v>0.24229999999999999</v>
      </c>
      <c r="M70">
        <v>0</v>
      </c>
      <c r="N70">
        <v>0</v>
      </c>
    </row>
    <row r="71" spans="1:14">
      <c r="A71" s="46">
        <v>69</v>
      </c>
      <c r="B71" s="60">
        <v>0.1406</v>
      </c>
      <c r="C71" s="60">
        <v>0.1353</v>
      </c>
      <c r="D71" s="60">
        <v>0.2432</v>
      </c>
      <c r="M71">
        <v>0</v>
      </c>
      <c r="N71">
        <v>0</v>
      </c>
    </row>
    <row r="72" spans="1:14">
      <c r="A72" s="46">
        <v>70</v>
      </c>
      <c r="B72" s="60">
        <v>0.14019999999999999</v>
      </c>
      <c r="C72" s="60">
        <v>0.13469999999999999</v>
      </c>
      <c r="D72" s="60">
        <v>0.2442</v>
      </c>
      <c r="M72">
        <v>0</v>
      </c>
      <c r="N72">
        <v>0</v>
      </c>
    </row>
    <row r="73" spans="1:14">
      <c r="A73" s="46">
        <v>71</v>
      </c>
      <c r="B73" s="60">
        <v>0.1399</v>
      </c>
      <c r="C73" s="60">
        <v>0.13420000000000001</v>
      </c>
      <c r="D73" s="60">
        <v>0.2452</v>
      </c>
      <c r="M73">
        <v>0</v>
      </c>
      <c r="N73">
        <v>0</v>
      </c>
    </row>
    <row r="74" spans="1:14">
      <c r="A74" s="46">
        <v>72</v>
      </c>
      <c r="B74" s="60">
        <v>0.1396</v>
      </c>
      <c r="C74" s="60">
        <v>0.13370000000000001</v>
      </c>
      <c r="D74" s="60">
        <v>0.2462</v>
      </c>
      <c r="M74">
        <v>0</v>
      </c>
      <c r="N74">
        <v>0</v>
      </c>
    </row>
    <row r="75" spans="1:14">
      <c r="A75" s="46">
        <v>73</v>
      </c>
      <c r="B75" s="60">
        <v>0.13919999999999999</v>
      </c>
      <c r="C75" s="60">
        <v>0.13320000000000001</v>
      </c>
      <c r="D75" s="60">
        <v>0.2472</v>
      </c>
      <c r="M75">
        <v>0</v>
      </c>
      <c r="N75">
        <v>0</v>
      </c>
    </row>
    <row r="76" spans="1:14">
      <c r="A76" s="46">
        <v>74</v>
      </c>
      <c r="B76" s="60">
        <v>0.1389</v>
      </c>
      <c r="C76" s="60">
        <v>0.1326</v>
      </c>
      <c r="D76" s="60">
        <v>0.24809999999999999</v>
      </c>
      <c r="M76">
        <v>0</v>
      </c>
      <c r="N76">
        <v>0</v>
      </c>
    </row>
    <row r="77" spans="1:14">
      <c r="A77" s="46">
        <v>75</v>
      </c>
      <c r="B77" s="60">
        <v>0.1386</v>
      </c>
      <c r="C77" s="60">
        <v>0.1321</v>
      </c>
      <c r="D77" s="60">
        <v>0.24909999999999999</v>
      </c>
      <c r="M77">
        <v>0</v>
      </c>
      <c r="N77">
        <v>0</v>
      </c>
    </row>
    <row r="78" spans="1:14">
      <c r="A78" s="46">
        <v>76</v>
      </c>
      <c r="B78" s="60">
        <v>0.13830000000000001</v>
      </c>
      <c r="C78" s="60">
        <v>0.13159999999999999</v>
      </c>
      <c r="D78" s="60">
        <v>0.25009999999999999</v>
      </c>
      <c r="M78">
        <v>0</v>
      </c>
      <c r="N78">
        <v>0</v>
      </c>
    </row>
    <row r="79" spans="1:14">
      <c r="A79" s="46">
        <v>77</v>
      </c>
      <c r="B79" s="60">
        <v>0.13789999999999999</v>
      </c>
      <c r="C79" s="60">
        <v>0.13139999999999999</v>
      </c>
      <c r="D79" s="60">
        <v>0.25109999999999999</v>
      </c>
      <c r="M79">
        <v>0</v>
      </c>
      <c r="N79">
        <v>0</v>
      </c>
    </row>
    <row r="80" spans="1:14">
      <c r="A80" s="46">
        <v>78</v>
      </c>
      <c r="B80" s="60">
        <v>0.1376</v>
      </c>
      <c r="C80" s="60">
        <v>0.1313</v>
      </c>
      <c r="D80" s="60">
        <v>0.252</v>
      </c>
      <c r="M80">
        <v>0</v>
      </c>
      <c r="N80">
        <v>0</v>
      </c>
    </row>
    <row r="81" spans="1:14">
      <c r="A81" s="46">
        <v>79</v>
      </c>
      <c r="B81" s="60">
        <v>0.13730000000000001</v>
      </c>
      <c r="C81" s="60">
        <v>0.13109999999999999</v>
      </c>
      <c r="D81" s="60">
        <v>0.253</v>
      </c>
      <c r="M81">
        <v>0</v>
      </c>
      <c r="N81">
        <v>0</v>
      </c>
    </row>
    <row r="82" spans="1:14">
      <c r="A82" s="46">
        <v>80</v>
      </c>
      <c r="B82" s="60">
        <v>0.13689999999999999</v>
      </c>
      <c r="C82" s="60">
        <v>0.13100000000000001</v>
      </c>
      <c r="D82" s="60">
        <v>0.254</v>
      </c>
      <c r="M82">
        <v>0</v>
      </c>
      <c r="N82">
        <v>0</v>
      </c>
    </row>
    <row r="83" spans="1:14">
      <c r="A83" s="46">
        <v>81</v>
      </c>
      <c r="B83" s="60">
        <v>0.1366</v>
      </c>
      <c r="C83" s="60">
        <v>0.1308</v>
      </c>
      <c r="D83" s="60">
        <v>0.255</v>
      </c>
      <c r="M83">
        <v>0</v>
      </c>
      <c r="N83">
        <v>0</v>
      </c>
    </row>
    <row r="84" spans="1:14">
      <c r="A84" s="46">
        <v>82</v>
      </c>
      <c r="B84" s="60">
        <v>0.1363</v>
      </c>
      <c r="C84" s="60">
        <v>0.13070000000000001</v>
      </c>
      <c r="D84" s="60">
        <v>0.25590000000000002</v>
      </c>
      <c r="M84">
        <v>0</v>
      </c>
      <c r="N84">
        <v>0</v>
      </c>
    </row>
    <row r="85" spans="1:14">
      <c r="A85" s="46">
        <v>83</v>
      </c>
      <c r="B85" s="60">
        <v>0.13589999999999999</v>
      </c>
      <c r="C85" s="60">
        <v>0.1305</v>
      </c>
      <c r="D85" s="60">
        <v>0.25690000000000002</v>
      </c>
      <c r="M85">
        <v>0</v>
      </c>
      <c r="N85">
        <v>0</v>
      </c>
    </row>
    <row r="86" spans="1:14">
      <c r="A86" s="46">
        <v>84</v>
      </c>
      <c r="B86" s="60">
        <v>0.1356</v>
      </c>
      <c r="C86" s="60">
        <v>0.13039999999999999</v>
      </c>
      <c r="D86" s="60">
        <v>0.25790000000000002</v>
      </c>
      <c r="M86">
        <v>0</v>
      </c>
      <c r="N86">
        <v>0</v>
      </c>
    </row>
    <row r="87" spans="1:14">
      <c r="A87" s="46">
        <v>85</v>
      </c>
      <c r="B87" s="60">
        <v>0.1353</v>
      </c>
      <c r="C87" s="60">
        <v>0.13020000000000001</v>
      </c>
      <c r="D87" s="60">
        <v>0.25890000000000002</v>
      </c>
      <c r="M87">
        <v>0</v>
      </c>
      <c r="N87">
        <v>0</v>
      </c>
    </row>
    <row r="88" spans="1:14">
      <c r="A88" s="46">
        <v>86</v>
      </c>
      <c r="B88" s="60">
        <v>0.13489999999999999</v>
      </c>
      <c r="C88" s="60">
        <v>0.13</v>
      </c>
      <c r="D88" s="60">
        <v>0.25990000000000002</v>
      </c>
      <c r="M88">
        <v>0</v>
      </c>
      <c r="N88">
        <v>0</v>
      </c>
    </row>
    <row r="89" spans="1:14">
      <c r="A89" s="46">
        <v>87</v>
      </c>
      <c r="B89" s="60">
        <v>0.1346</v>
      </c>
      <c r="C89" s="60">
        <v>0.12989999999999999</v>
      </c>
      <c r="D89" s="60">
        <v>0.26079999999999998</v>
      </c>
      <c r="M89">
        <v>0</v>
      </c>
      <c r="N89">
        <v>0</v>
      </c>
    </row>
    <row r="90" spans="1:14">
      <c r="A90" s="46">
        <v>88</v>
      </c>
      <c r="B90" s="60">
        <v>0.1343</v>
      </c>
      <c r="C90" s="60">
        <v>0.12970000000000001</v>
      </c>
      <c r="D90" s="60">
        <v>0.26179999999999998</v>
      </c>
      <c r="M90">
        <v>0</v>
      </c>
      <c r="N90">
        <v>0</v>
      </c>
    </row>
    <row r="91" spans="1:14">
      <c r="A91" s="46">
        <v>89</v>
      </c>
      <c r="B91" s="60">
        <v>0.13400000000000001</v>
      </c>
      <c r="C91" s="60">
        <v>0.12959999999999999</v>
      </c>
      <c r="D91" s="60">
        <v>0.26279999999999998</v>
      </c>
      <c r="M91">
        <v>0</v>
      </c>
      <c r="N91">
        <v>0</v>
      </c>
    </row>
    <row r="92" spans="1:14">
      <c r="A92" s="46">
        <v>90</v>
      </c>
      <c r="B92" s="60">
        <v>0.1336</v>
      </c>
      <c r="C92" s="60">
        <v>0.12939999999999999</v>
      </c>
      <c r="D92" s="60">
        <v>0.26379999999999998</v>
      </c>
      <c r="M92">
        <v>0</v>
      </c>
      <c r="N92">
        <v>0</v>
      </c>
    </row>
    <row r="93" spans="1:14">
      <c r="A93" s="46">
        <v>91</v>
      </c>
      <c r="B93" s="60">
        <v>0.1333</v>
      </c>
      <c r="C93" s="60">
        <v>0.1293</v>
      </c>
      <c r="D93" s="60">
        <v>0.26469999999999999</v>
      </c>
      <c r="M93">
        <v>0</v>
      </c>
      <c r="N93">
        <v>0</v>
      </c>
    </row>
    <row r="94" spans="1:14">
      <c r="A94" s="46">
        <v>92</v>
      </c>
      <c r="B94" s="60">
        <v>0.13300000000000001</v>
      </c>
      <c r="C94" s="60">
        <v>0.12909999999999999</v>
      </c>
      <c r="D94" s="60">
        <v>0.26569999999999999</v>
      </c>
      <c r="M94">
        <v>0</v>
      </c>
      <c r="N94">
        <v>0</v>
      </c>
    </row>
    <row r="95" spans="1:14">
      <c r="A95" s="46">
        <v>93</v>
      </c>
      <c r="B95" s="60">
        <v>0.1326</v>
      </c>
      <c r="C95" s="60">
        <v>0.129</v>
      </c>
      <c r="D95" s="60">
        <v>0.26669999999999999</v>
      </c>
      <c r="M95">
        <v>0</v>
      </c>
      <c r="N95">
        <v>0</v>
      </c>
    </row>
    <row r="96" spans="1:14">
      <c r="A96" s="46">
        <v>94</v>
      </c>
      <c r="B96" s="60">
        <v>0.1323</v>
      </c>
      <c r="C96" s="60">
        <v>0.1288</v>
      </c>
      <c r="D96" s="60">
        <v>0.26769999999999999</v>
      </c>
      <c r="M96">
        <v>0</v>
      </c>
      <c r="N96">
        <v>0</v>
      </c>
    </row>
    <row r="97" spans="1:14">
      <c r="A97" s="46">
        <v>95</v>
      </c>
      <c r="B97" s="60">
        <v>0.13200000000000001</v>
      </c>
      <c r="C97" s="60">
        <v>0.12859999999999999</v>
      </c>
      <c r="D97" s="60">
        <v>0.26860000000000001</v>
      </c>
      <c r="M97">
        <v>0</v>
      </c>
      <c r="N97">
        <v>0</v>
      </c>
    </row>
    <row r="98" spans="1:14">
      <c r="A98" s="46">
        <v>96</v>
      </c>
      <c r="B98" s="60">
        <v>0.13159999999999999</v>
      </c>
      <c r="C98" s="60">
        <v>0.1285</v>
      </c>
      <c r="D98" s="60">
        <v>0.26960000000000001</v>
      </c>
      <c r="M98">
        <v>0</v>
      </c>
      <c r="N98">
        <v>0</v>
      </c>
    </row>
    <row r="99" spans="1:14">
      <c r="A99" s="46">
        <v>97</v>
      </c>
      <c r="B99" s="60">
        <v>0.1313</v>
      </c>
      <c r="C99" s="60">
        <v>0.1283</v>
      </c>
      <c r="D99" s="60">
        <v>0.27060000000000001</v>
      </c>
      <c r="M99">
        <v>0</v>
      </c>
      <c r="N99">
        <v>0</v>
      </c>
    </row>
    <row r="100" spans="1:14">
      <c r="A100" s="46">
        <v>98</v>
      </c>
      <c r="B100" s="60">
        <v>0.13100000000000001</v>
      </c>
      <c r="C100" s="60">
        <v>0.12820000000000001</v>
      </c>
      <c r="D100" s="60">
        <v>0.27160000000000001</v>
      </c>
      <c r="M100">
        <v>0</v>
      </c>
      <c r="N100">
        <v>0</v>
      </c>
    </row>
    <row r="101" spans="1:14">
      <c r="A101" s="46">
        <v>99</v>
      </c>
      <c r="B101" s="60">
        <v>0.13059999999999999</v>
      </c>
      <c r="C101" s="60">
        <v>0.128</v>
      </c>
      <c r="D101" s="60">
        <v>0.27260000000000001</v>
      </c>
      <c r="M101">
        <v>0</v>
      </c>
      <c r="N101">
        <v>0</v>
      </c>
    </row>
    <row r="102" spans="1:14">
      <c r="A102" s="46">
        <v>100</v>
      </c>
      <c r="B102" s="60">
        <v>0.1303</v>
      </c>
      <c r="C102" s="60">
        <v>0.12790000000000001</v>
      </c>
      <c r="D102" s="60">
        <v>0.27350000000000002</v>
      </c>
      <c r="M102">
        <v>0</v>
      </c>
      <c r="N102">
        <v>0</v>
      </c>
    </row>
    <row r="103" spans="1:14">
      <c r="A103" s="46">
        <v>101</v>
      </c>
      <c r="B103" s="60">
        <v>0.13</v>
      </c>
      <c r="C103" s="60">
        <v>0.12770000000000001</v>
      </c>
      <c r="D103" s="60">
        <v>0.27450000000000002</v>
      </c>
      <c r="M103">
        <v>0</v>
      </c>
      <c r="N103">
        <v>0</v>
      </c>
    </row>
    <row r="104" spans="1:14">
      <c r="A104" s="46">
        <v>102</v>
      </c>
      <c r="B104" s="60">
        <v>0.12970000000000001</v>
      </c>
      <c r="C104" s="60">
        <v>0.12759999999999999</v>
      </c>
      <c r="D104" s="60">
        <v>0.27550000000000002</v>
      </c>
      <c r="M104">
        <v>0</v>
      </c>
      <c r="N104">
        <v>0</v>
      </c>
    </row>
    <row r="105" spans="1:14">
      <c r="A105" s="46">
        <v>103</v>
      </c>
      <c r="B105" s="60">
        <v>0.1293</v>
      </c>
      <c r="C105" s="60">
        <v>0.12740000000000001</v>
      </c>
      <c r="D105" s="60">
        <v>0.27650000000000002</v>
      </c>
      <c r="M105">
        <v>0</v>
      </c>
      <c r="N105">
        <v>0</v>
      </c>
    </row>
    <row r="106" spans="1:14">
      <c r="A106" s="46">
        <v>104</v>
      </c>
      <c r="B106" s="60">
        <v>0.129</v>
      </c>
      <c r="C106" s="60">
        <v>0.12720000000000001</v>
      </c>
      <c r="D106" s="60">
        <v>0.27739999999999998</v>
      </c>
      <c r="M106">
        <v>0</v>
      </c>
      <c r="N106">
        <v>0</v>
      </c>
    </row>
    <row r="107" spans="1:14">
      <c r="A107" s="46">
        <v>105</v>
      </c>
      <c r="B107" s="60">
        <v>0.12870000000000001</v>
      </c>
      <c r="C107" s="60">
        <v>0.12709999999999999</v>
      </c>
      <c r="D107" s="60">
        <v>0.27839999999999998</v>
      </c>
      <c r="M107">
        <v>0</v>
      </c>
      <c r="N107">
        <v>0</v>
      </c>
    </row>
    <row r="108" spans="1:14">
      <c r="A108" s="46">
        <v>106</v>
      </c>
      <c r="B108" s="60">
        <v>0.1283</v>
      </c>
      <c r="C108" s="60">
        <v>0.12690000000000001</v>
      </c>
      <c r="D108" s="60">
        <v>0.27939999999999998</v>
      </c>
      <c r="M108">
        <v>0</v>
      </c>
      <c r="N108">
        <v>0</v>
      </c>
    </row>
    <row r="109" spans="1:14">
      <c r="A109" s="46">
        <v>107</v>
      </c>
      <c r="B109" s="60">
        <v>0.128</v>
      </c>
      <c r="C109" s="60">
        <v>0.1268</v>
      </c>
      <c r="D109" s="60">
        <v>0.28039999999999998</v>
      </c>
      <c r="M109">
        <v>0</v>
      </c>
      <c r="N109">
        <v>0</v>
      </c>
    </row>
    <row r="110" spans="1:14">
      <c r="A110" s="46">
        <v>108</v>
      </c>
      <c r="B110" s="60">
        <v>0.12770000000000001</v>
      </c>
      <c r="C110" s="60">
        <v>0.12770000000000001</v>
      </c>
      <c r="D110" s="60">
        <v>0.28129999999999999</v>
      </c>
      <c r="M110">
        <v>0</v>
      </c>
      <c r="N110">
        <v>0</v>
      </c>
    </row>
    <row r="111" spans="1:14">
      <c r="A111" s="46">
        <v>109</v>
      </c>
      <c r="B111" s="60">
        <v>0.1273</v>
      </c>
      <c r="C111" s="60">
        <v>0.12859999999999999</v>
      </c>
      <c r="D111" s="60">
        <v>0.2823</v>
      </c>
      <c r="M111">
        <v>0</v>
      </c>
      <c r="N111">
        <v>0</v>
      </c>
    </row>
    <row r="112" spans="1:14">
      <c r="A112" s="46">
        <v>110</v>
      </c>
      <c r="B112" s="60">
        <v>0.127</v>
      </c>
      <c r="C112" s="60">
        <v>0.1295</v>
      </c>
      <c r="D112" s="60">
        <v>0.2833</v>
      </c>
      <c r="M112">
        <v>0</v>
      </c>
      <c r="N112">
        <v>0</v>
      </c>
    </row>
    <row r="113" spans="1:14">
      <c r="A113" s="46">
        <v>111</v>
      </c>
      <c r="B113" s="60">
        <v>0.12670000000000001</v>
      </c>
      <c r="C113" s="60">
        <v>0.1303</v>
      </c>
      <c r="D113" s="60">
        <v>0.2843</v>
      </c>
      <c r="M113">
        <v>0</v>
      </c>
      <c r="N113">
        <v>0</v>
      </c>
    </row>
    <row r="114" spans="1:14">
      <c r="A114" s="46">
        <v>112</v>
      </c>
      <c r="B114" s="60">
        <v>0.1263</v>
      </c>
      <c r="C114" s="60">
        <v>0.13120000000000001</v>
      </c>
      <c r="D114" s="60">
        <v>0.2853</v>
      </c>
      <c r="M114">
        <v>0</v>
      </c>
      <c r="N114">
        <v>0</v>
      </c>
    </row>
    <row r="115" spans="1:14">
      <c r="A115" s="46">
        <v>113</v>
      </c>
      <c r="B115" s="60">
        <v>0.126</v>
      </c>
      <c r="C115" s="60">
        <v>0.1321</v>
      </c>
      <c r="D115" s="60">
        <v>0.28620000000000001</v>
      </c>
      <c r="M115">
        <v>0</v>
      </c>
      <c r="N115">
        <v>0</v>
      </c>
    </row>
    <row r="116" spans="1:14">
      <c r="A116" s="46">
        <v>114</v>
      </c>
      <c r="B116" s="60">
        <v>0.12570000000000001</v>
      </c>
      <c r="C116" s="60">
        <v>0.13300000000000001</v>
      </c>
      <c r="D116" s="60">
        <v>0.28720000000000001</v>
      </c>
      <c r="M116">
        <v>0</v>
      </c>
      <c r="N116">
        <v>0</v>
      </c>
    </row>
    <row r="117" spans="1:14">
      <c r="A117" s="46">
        <v>115</v>
      </c>
      <c r="B117" s="60">
        <v>0.12529999999999999</v>
      </c>
      <c r="C117" s="60">
        <v>0.13389999999999999</v>
      </c>
      <c r="D117" s="60">
        <v>0.28820000000000001</v>
      </c>
      <c r="M117">
        <v>0</v>
      </c>
      <c r="N117">
        <v>0</v>
      </c>
    </row>
    <row r="118" spans="1:14">
      <c r="A118" s="46">
        <v>116</v>
      </c>
      <c r="B118" s="60">
        <v>0.125</v>
      </c>
      <c r="C118" s="60">
        <v>0.1348</v>
      </c>
      <c r="D118" s="60">
        <v>0.28920000000000001</v>
      </c>
      <c r="M118">
        <v>0</v>
      </c>
      <c r="N118">
        <v>0</v>
      </c>
    </row>
    <row r="119" spans="1:14">
      <c r="A119" s="46">
        <v>117</v>
      </c>
      <c r="B119" s="60">
        <v>0.12470000000000001</v>
      </c>
      <c r="C119" s="60">
        <v>0.13569999999999999</v>
      </c>
      <c r="D119" s="60">
        <v>0.29010000000000002</v>
      </c>
      <c r="M119">
        <v>0</v>
      </c>
      <c r="N119">
        <v>0</v>
      </c>
    </row>
    <row r="120" spans="1:14">
      <c r="A120" s="46">
        <v>118</v>
      </c>
      <c r="B120" s="60">
        <v>0.1244</v>
      </c>
      <c r="C120" s="60">
        <v>0.1366</v>
      </c>
      <c r="D120" s="60">
        <v>0.29110000000000003</v>
      </c>
      <c r="M120">
        <v>0</v>
      </c>
      <c r="N120">
        <v>0</v>
      </c>
    </row>
    <row r="121" spans="1:14">
      <c r="A121" s="46">
        <v>119</v>
      </c>
      <c r="B121" s="60">
        <v>0.124</v>
      </c>
      <c r="C121" s="60">
        <v>0.13750000000000001</v>
      </c>
      <c r="D121" s="60">
        <v>0.29210000000000003</v>
      </c>
      <c r="M121">
        <v>0</v>
      </c>
      <c r="N121">
        <v>0</v>
      </c>
    </row>
    <row r="122" spans="1:14">
      <c r="A122" s="46">
        <v>120</v>
      </c>
      <c r="B122" s="60">
        <v>0.1237</v>
      </c>
      <c r="C122" s="60">
        <v>0.1384</v>
      </c>
      <c r="D122" s="60">
        <v>0.29310000000000003</v>
      </c>
      <c r="M122">
        <v>0</v>
      </c>
      <c r="N122">
        <v>0</v>
      </c>
    </row>
    <row r="123" spans="1:14">
      <c r="A123" s="46">
        <v>121</v>
      </c>
      <c r="B123" s="60">
        <v>0.1234</v>
      </c>
      <c r="C123" s="60">
        <v>0.13930000000000001</v>
      </c>
      <c r="D123" s="60">
        <v>0.29399999999999998</v>
      </c>
      <c r="M123">
        <v>0</v>
      </c>
      <c r="N123">
        <v>0</v>
      </c>
    </row>
    <row r="124" spans="1:14">
      <c r="A124" s="46">
        <v>122</v>
      </c>
      <c r="B124" s="60">
        <v>0.123</v>
      </c>
      <c r="C124" s="60">
        <v>0.1401</v>
      </c>
      <c r="D124" s="60">
        <v>0.29499999999999998</v>
      </c>
      <c r="M124">
        <v>0</v>
      </c>
      <c r="N124">
        <v>0</v>
      </c>
    </row>
    <row r="125" spans="1:14">
      <c r="A125" s="46">
        <v>123</v>
      </c>
      <c r="B125" s="60">
        <v>0.1227</v>
      </c>
      <c r="C125" s="60">
        <v>0.14099999999999999</v>
      </c>
      <c r="D125" s="60">
        <v>0.29599999999999999</v>
      </c>
      <c r="M125">
        <v>0</v>
      </c>
      <c r="N125">
        <v>0</v>
      </c>
    </row>
    <row r="126" spans="1:14">
      <c r="A126" s="46">
        <v>124</v>
      </c>
      <c r="B126" s="60">
        <v>0.12239999999999999</v>
      </c>
      <c r="C126" s="60">
        <v>0.1419</v>
      </c>
      <c r="D126" s="60">
        <v>0.29699999999999999</v>
      </c>
      <c r="M126">
        <v>0</v>
      </c>
      <c r="N126">
        <v>0</v>
      </c>
    </row>
    <row r="127" spans="1:14">
      <c r="A127" s="46">
        <v>125</v>
      </c>
      <c r="B127" s="60">
        <v>0.122</v>
      </c>
      <c r="C127" s="60">
        <v>0.14280000000000001</v>
      </c>
      <c r="D127" s="60">
        <v>0.29799999999999999</v>
      </c>
      <c r="M127">
        <v>0</v>
      </c>
      <c r="N127">
        <v>0</v>
      </c>
    </row>
    <row r="128" spans="1:14">
      <c r="A128" s="46">
        <v>126</v>
      </c>
      <c r="B128" s="60">
        <v>0.1217</v>
      </c>
      <c r="C128" s="60">
        <v>0.14369999999999999</v>
      </c>
      <c r="D128" s="60">
        <v>0.2989</v>
      </c>
      <c r="M128">
        <v>0</v>
      </c>
      <c r="N128">
        <v>0</v>
      </c>
    </row>
    <row r="129" spans="1:14">
      <c r="A129" s="46">
        <v>127</v>
      </c>
      <c r="B129" s="60">
        <v>0.12139999999999999</v>
      </c>
      <c r="C129" s="60">
        <v>0.14460000000000001</v>
      </c>
      <c r="D129" s="60">
        <v>0.2999</v>
      </c>
      <c r="M129">
        <v>0</v>
      </c>
      <c r="N129">
        <v>0</v>
      </c>
    </row>
    <row r="130" spans="1:14">
      <c r="A130" s="46">
        <v>128</v>
      </c>
      <c r="B130" s="60">
        <v>0.121</v>
      </c>
      <c r="C130" s="60">
        <v>0.14549999999999999</v>
      </c>
      <c r="D130" s="60">
        <v>0.3009</v>
      </c>
      <c r="M130">
        <v>0</v>
      </c>
      <c r="N130">
        <v>0</v>
      </c>
    </row>
    <row r="131" spans="1:14">
      <c r="A131" s="46">
        <v>129</v>
      </c>
      <c r="B131" s="60">
        <v>0.1207</v>
      </c>
      <c r="C131" s="60">
        <v>0.1464</v>
      </c>
      <c r="D131" s="60">
        <v>0.3019</v>
      </c>
      <c r="M131">
        <v>0</v>
      </c>
      <c r="N131">
        <v>0</v>
      </c>
    </row>
    <row r="132" spans="1:14">
      <c r="A132" s="46">
        <v>130</v>
      </c>
      <c r="B132" s="60">
        <v>0.12039999999999999</v>
      </c>
      <c r="C132" s="60">
        <v>0.14729999999999999</v>
      </c>
      <c r="D132" s="60">
        <v>0.30280000000000001</v>
      </c>
      <c r="M132">
        <v>0</v>
      </c>
      <c r="N132">
        <v>0</v>
      </c>
    </row>
    <row r="133" spans="1:14">
      <c r="A133" s="46">
        <v>131</v>
      </c>
      <c r="B133" s="60">
        <v>0.1201</v>
      </c>
      <c r="C133" s="60">
        <v>0.1482</v>
      </c>
      <c r="D133" s="60">
        <v>0.30380000000000001</v>
      </c>
      <c r="M133">
        <v>0</v>
      </c>
      <c r="N133">
        <v>0</v>
      </c>
    </row>
    <row r="134" spans="1:14">
      <c r="A134" s="46">
        <v>132</v>
      </c>
      <c r="B134" s="60">
        <v>0.1197</v>
      </c>
      <c r="C134" s="60">
        <v>0.14899999999999999</v>
      </c>
      <c r="D134" s="60">
        <v>0.30480000000000002</v>
      </c>
      <c r="M134">
        <v>0</v>
      </c>
      <c r="N134">
        <v>0</v>
      </c>
    </row>
    <row r="135" spans="1:14">
      <c r="A135" s="46">
        <v>133</v>
      </c>
      <c r="B135" s="60">
        <v>0.11940000000000001</v>
      </c>
      <c r="C135" s="60">
        <v>0.14990000000000001</v>
      </c>
      <c r="D135" s="60">
        <v>0.30580000000000002</v>
      </c>
      <c r="M135">
        <v>0</v>
      </c>
      <c r="N135">
        <v>0</v>
      </c>
    </row>
    <row r="136" spans="1:14">
      <c r="A136" s="46">
        <v>134</v>
      </c>
      <c r="B136" s="60">
        <v>0.1191</v>
      </c>
      <c r="C136" s="60">
        <v>0.15079999999999999</v>
      </c>
      <c r="D136" s="60">
        <v>0.30669999999999997</v>
      </c>
      <c r="M136">
        <v>0</v>
      </c>
      <c r="N136">
        <v>0</v>
      </c>
    </row>
    <row r="137" spans="1:14">
      <c r="A137" s="46">
        <v>135</v>
      </c>
      <c r="B137" s="60">
        <v>0.1187</v>
      </c>
      <c r="C137" s="60">
        <v>0.1517</v>
      </c>
      <c r="D137" s="60">
        <v>0.30769999999999997</v>
      </c>
      <c r="M137">
        <v>0</v>
      </c>
      <c r="N137">
        <v>0</v>
      </c>
    </row>
    <row r="138" spans="1:14">
      <c r="A138" s="46">
        <v>136</v>
      </c>
      <c r="B138" s="60">
        <v>0.11840000000000001</v>
      </c>
      <c r="C138" s="60">
        <v>0.15260000000000001</v>
      </c>
      <c r="D138" s="60">
        <v>0.30869999999999997</v>
      </c>
      <c r="M138">
        <v>0</v>
      </c>
      <c r="N138">
        <v>0</v>
      </c>
    </row>
    <row r="139" spans="1:14">
      <c r="A139" s="46">
        <v>137</v>
      </c>
      <c r="B139" s="60">
        <v>0.1181</v>
      </c>
      <c r="C139" s="60">
        <v>0.1535</v>
      </c>
      <c r="D139" s="60">
        <v>0.30969999999999998</v>
      </c>
      <c r="M139">
        <v>0</v>
      </c>
      <c r="N139">
        <v>0</v>
      </c>
    </row>
    <row r="140" spans="1:14">
      <c r="A140" s="46">
        <v>138</v>
      </c>
      <c r="B140" s="60">
        <v>0.1179</v>
      </c>
      <c r="C140" s="60">
        <v>0.1532</v>
      </c>
      <c r="D140" s="60">
        <v>0.30909999999999999</v>
      </c>
      <c r="M140">
        <v>0</v>
      </c>
      <c r="N140">
        <v>0</v>
      </c>
    </row>
    <row r="141" spans="1:14">
      <c r="A141" s="46">
        <v>139</v>
      </c>
      <c r="B141" s="60">
        <v>0.1177</v>
      </c>
      <c r="C141" s="60">
        <v>0.15290000000000001</v>
      </c>
      <c r="D141" s="60">
        <v>0.30859999999999999</v>
      </c>
      <c r="M141">
        <v>0</v>
      </c>
      <c r="N141">
        <v>0</v>
      </c>
    </row>
    <row r="142" spans="1:14">
      <c r="A142" s="46">
        <v>140</v>
      </c>
      <c r="B142" s="60">
        <v>0.11749999999999999</v>
      </c>
      <c r="C142" s="60">
        <v>0.15260000000000001</v>
      </c>
      <c r="D142" s="60">
        <v>0.30809999999999998</v>
      </c>
      <c r="M142">
        <v>0</v>
      </c>
      <c r="N142">
        <v>0</v>
      </c>
    </row>
    <row r="143" spans="1:14">
      <c r="A143" s="46">
        <v>141</v>
      </c>
      <c r="B143" s="60">
        <v>0.1173</v>
      </c>
      <c r="C143" s="60">
        <v>0.15229999999999999</v>
      </c>
      <c r="D143" s="60">
        <v>0.30759999999999998</v>
      </c>
      <c r="M143">
        <v>0</v>
      </c>
      <c r="N143">
        <v>0</v>
      </c>
    </row>
    <row r="144" spans="1:14">
      <c r="A144" s="46">
        <v>142</v>
      </c>
      <c r="B144" s="60">
        <v>0.1171</v>
      </c>
      <c r="C144" s="60">
        <v>0.152</v>
      </c>
      <c r="D144" s="60">
        <v>0.307</v>
      </c>
      <c r="M144">
        <v>0</v>
      </c>
      <c r="N144">
        <v>0</v>
      </c>
    </row>
    <row r="145" spans="1:14">
      <c r="A145" s="46">
        <v>143</v>
      </c>
      <c r="B145" s="60">
        <v>0.1169</v>
      </c>
      <c r="C145" s="60">
        <v>0.1517</v>
      </c>
      <c r="D145" s="60">
        <v>0.30649999999999999</v>
      </c>
      <c r="M145">
        <v>0</v>
      </c>
      <c r="N145">
        <v>0</v>
      </c>
    </row>
    <row r="146" spans="1:14">
      <c r="A146" s="46">
        <v>144</v>
      </c>
      <c r="B146" s="60">
        <v>0.1167</v>
      </c>
      <c r="C146" s="60">
        <v>0.15140000000000001</v>
      </c>
      <c r="D146" s="60">
        <v>0.30599999999999999</v>
      </c>
      <c r="M146">
        <v>0</v>
      </c>
      <c r="N146">
        <v>0</v>
      </c>
    </row>
    <row r="147" spans="1:14">
      <c r="A147" s="46">
        <v>145</v>
      </c>
      <c r="B147" s="60">
        <v>0.11650000000000001</v>
      </c>
      <c r="C147" s="60">
        <v>0.15110000000000001</v>
      </c>
      <c r="D147" s="60">
        <v>0.30549999999999999</v>
      </c>
      <c r="M147">
        <v>0</v>
      </c>
      <c r="N147">
        <v>0</v>
      </c>
    </row>
    <row r="148" spans="1:14">
      <c r="A148" s="46">
        <v>146</v>
      </c>
      <c r="B148" s="60">
        <v>0.1163</v>
      </c>
      <c r="C148" s="60">
        <v>0.15079999999999999</v>
      </c>
      <c r="D148" s="60">
        <v>0.3049</v>
      </c>
      <c r="M148">
        <v>0</v>
      </c>
      <c r="N148">
        <v>0</v>
      </c>
    </row>
    <row r="149" spans="1:14">
      <c r="A149" s="46">
        <v>147</v>
      </c>
      <c r="B149" s="60">
        <v>0.11609999999999999</v>
      </c>
      <c r="C149" s="60">
        <v>0.15049999999999999</v>
      </c>
      <c r="D149" s="60">
        <v>0.3044</v>
      </c>
      <c r="M149">
        <v>0</v>
      </c>
      <c r="N149">
        <v>0</v>
      </c>
    </row>
    <row r="150" spans="1:14">
      <c r="A150" s="46">
        <v>148</v>
      </c>
      <c r="B150" s="60">
        <v>0.1159</v>
      </c>
      <c r="C150" s="60">
        <v>0.1502</v>
      </c>
      <c r="D150" s="60">
        <v>0.3039</v>
      </c>
      <c r="M150">
        <v>0</v>
      </c>
      <c r="N150">
        <v>0</v>
      </c>
    </row>
    <row r="151" spans="1:14">
      <c r="A151" s="46">
        <v>149</v>
      </c>
      <c r="B151" s="60">
        <v>0.1157</v>
      </c>
      <c r="C151" s="60">
        <v>0.14990000000000001</v>
      </c>
      <c r="D151" s="60">
        <v>0.30330000000000001</v>
      </c>
      <c r="M151">
        <v>0</v>
      </c>
      <c r="N151">
        <v>0</v>
      </c>
    </row>
    <row r="152" spans="1:14">
      <c r="A152" s="46">
        <v>150</v>
      </c>
      <c r="B152" s="60">
        <v>0.11550000000000001</v>
      </c>
      <c r="C152" s="60">
        <v>0.14960000000000001</v>
      </c>
      <c r="D152" s="60">
        <v>0.30280000000000001</v>
      </c>
      <c r="M152">
        <v>0</v>
      </c>
      <c r="N152">
        <v>0</v>
      </c>
    </row>
    <row r="153" spans="1:14">
      <c r="A153" s="46">
        <v>151</v>
      </c>
      <c r="B153" s="60">
        <v>0.1153</v>
      </c>
      <c r="C153" s="60">
        <v>0.14929999999999999</v>
      </c>
      <c r="D153" s="60">
        <v>0.30230000000000001</v>
      </c>
      <c r="M153">
        <v>0</v>
      </c>
      <c r="N153">
        <v>0</v>
      </c>
    </row>
    <row r="154" spans="1:14">
      <c r="A154" s="46">
        <v>152</v>
      </c>
      <c r="B154" s="60">
        <v>0.11509999999999999</v>
      </c>
      <c r="C154" s="60">
        <v>0.14899999999999999</v>
      </c>
      <c r="D154" s="60">
        <v>0.30180000000000001</v>
      </c>
      <c r="M154">
        <v>0</v>
      </c>
      <c r="N154">
        <v>0</v>
      </c>
    </row>
    <row r="155" spans="1:14">
      <c r="A155" s="46">
        <v>153</v>
      </c>
      <c r="B155" s="60">
        <v>0.1149</v>
      </c>
      <c r="C155" s="60">
        <v>0.1487</v>
      </c>
      <c r="D155" s="60">
        <v>0.30120000000000002</v>
      </c>
      <c r="M155">
        <v>0</v>
      </c>
      <c r="N155">
        <v>0</v>
      </c>
    </row>
    <row r="156" spans="1:14">
      <c r="A156" s="46">
        <v>154</v>
      </c>
      <c r="B156" s="60">
        <v>0.1147</v>
      </c>
      <c r="C156" s="60">
        <v>0.1484</v>
      </c>
      <c r="D156" s="60">
        <v>0.30070000000000002</v>
      </c>
      <c r="M156">
        <v>0</v>
      </c>
      <c r="N156">
        <v>0</v>
      </c>
    </row>
    <row r="157" spans="1:14">
      <c r="A157" s="46">
        <v>155</v>
      </c>
      <c r="B157" s="60">
        <v>0.1145</v>
      </c>
      <c r="C157" s="60">
        <v>0.14810000000000001</v>
      </c>
      <c r="D157" s="60">
        <v>0.30020000000000002</v>
      </c>
    </row>
    <row r="158" spans="1:14">
      <c r="A158" s="46">
        <v>156</v>
      </c>
      <c r="B158" s="60">
        <v>0.1143</v>
      </c>
      <c r="C158" s="60">
        <v>0.14779999999999999</v>
      </c>
      <c r="D158" s="60">
        <v>0.29959999999999998</v>
      </c>
    </row>
    <row r="159" spans="1:14">
      <c r="A159" s="46">
        <v>157</v>
      </c>
      <c r="B159" s="60">
        <v>0.11409999999999999</v>
      </c>
      <c r="C159" s="60">
        <v>0.14749999999999999</v>
      </c>
      <c r="D159" s="60">
        <v>0.29909999999999998</v>
      </c>
    </row>
    <row r="160" spans="1:14">
      <c r="A160" s="46">
        <v>158</v>
      </c>
      <c r="B160" s="60">
        <v>0.1139</v>
      </c>
      <c r="C160" s="60">
        <v>0.1472</v>
      </c>
      <c r="D160" s="60">
        <v>0.29859999999999998</v>
      </c>
    </row>
    <row r="161" spans="1:4">
      <c r="A161" s="46">
        <v>159</v>
      </c>
      <c r="B161" s="60">
        <v>0.1137</v>
      </c>
      <c r="C161" s="60">
        <v>0.1469</v>
      </c>
      <c r="D161" s="60">
        <v>0.29809999999999998</v>
      </c>
    </row>
    <row r="162" spans="1:4">
      <c r="A162" s="46">
        <v>160</v>
      </c>
      <c r="B162" s="60">
        <v>0.1135</v>
      </c>
      <c r="C162" s="60">
        <v>0.14660000000000001</v>
      </c>
      <c r="D162" s="60">
        <v>0.29749999999999999</v>
      </c>
    </row>
    <row r="163" spans="1:4">
      <c r="A163" s="46">
        <v>161</v>
      </c>
      <c r="B163" s="60">
        <v>0.1133</v>
      </c>
      <c r="C163" s="60">
        <v>0.14630000000000001</v>
      </c>
      <c r="D163" s="60">
        <v>0.29699999999999999</v>
      </c>
    </row>
    <row r="164" spans="1:4">
      <c r="A164" s="46">
        <v>162</v>
      </c>
      <c r="B164" s="60">
        <v>0.11310000000000001</v>
      </c>
      <c r="C164" s="60">
        <v>0.14599999999999999</v>
      </c>
      <c r="D164" s="60">
        <v>0.29649999999999999</v>
      </c>
    </row>
    <row r="165" spans="1:4">
      <c r="A165" s="46">
        <v>163</v>
      </c>
      <c r="B165" s="60">
        <v>0.1129</v>
      </c>
      <c r="C165" s="60">
        <v>0.1457</v>
      </c>
      <c r="D165" s="60">
        <v>0.29599999999999999</v>
      </c>
    </row>
    <row r="166" spans="1:4">
      <c r="A166" s="46">
        <v>164</v>
      </c>
      <c r="B166" s="60">
        <v>0.11269999999999999</v>
      </c>
      <c r="C166" s="60">
        <v>0.1454</v>
      </c>
      <c r="D166" s="60">
        <v>0.2954</v>
      </c>
    </row>
    <row r="167" spans="1:4">
      <c r="A167" s="46">
        <v>165</v>
      </c>
      <c r="B167" s="60">
        <v>0.1125</v>
      </c>
      <c r="C167" s="60">
        <v>0.14510000000000001</v>
      </c>
      <c r="D167" s="60">
        <v>0.2949</v>
      </c>
    </row>
    <row r="168" spans="1:4">
      <c r="A168" s="46">
        <v>166</v>
      </c>
      <c r="B168" s="60">
        <v>0.1123</v>
      </c>
      <c r="C168" s="60">
        <v>0.14480000000000001</v>
      </c>
      <c r="D168" s="60">
        <v>0.2944</v>
      </c>
    </row>
    <row r="169" spans="1:4">
      <c r="A169" s="46">
        <v>167</v>
      </c>
      <c r="B169" s="60">
        <v>0.11210000000000001</v>
      </c>
      <c r="C169" s="60">
        <v>0.14449999999999999</v>
      </c>
      <c r="D169" s="60">
        <v>0.29380000000000001</v>
      </c>
    </row>
    <row r="170" spans="1:4">
      <c r="A170" s="46">
        <v>168</v>
      </c>
      <c r="B170" s="60">
        <v>0.1119</v>
      </c>
      <c r="C170" s="60">
        <v>0.14419999999999999</v>
      </c>
      <c r="D170" s="60">
        <v>0.29330000000000001</v>
      </c>
    </row>
    <row r="171" spans="1:4">
      <c r="A171" s="46">
        <v>169</v>
      </c>
      <c r="B171" s="60">
        <v>0.11169999999999999</v>
      </c>
      <c r="C171" s="60">
        <v>0.1439</v>
      </c>
      <c r="D171" s="60">
        <v>0.2928</v>
      </c>
    </row>
    <row r="172" spans="1:4">
      <c r="A172" s="46">
        <v>170</v>
      </c>
      <c r="B172" s="60">
        <v>0.1115</v>
      </c>
      <c r="C172" s="60">
        <v>0.14360000000000001</v>
      </c>
      <c r="D172" s="60">
        <v>0.2923</v>
      </c>
    </row>
    <row r="173" spans="1:4">
      <c r="A173" s="46">
        <v>171</v>
      </c>
      <c r="B173" s="60">
        <v>0.1113</v>
      </c>
      <c r="C173" s="60">
        <v>0.14330000000000001</v>
      </c>
      <c r="D173" s="60">
        <v>0.29170000000000001</v>
      </c>
    </row>
    <row r="174" spans="1:4">
      <c r="A174" s="46">
        <v>172</v>
      </c>
      <c r="B174" s="60">
        <v>0.1111</v>
      </c>
      <c r="C174" s="60">
        <v>0.14299999999999999</v>
      </c>
      <c r="D174" s="60">
        <v>0.29120000000000001</v>
      </c>
    </row>
    <row r="175" spans="1:4">
      <c r="A175" s="46">
        <v>173</v>
      </c>
      <c r="B175" s="60">
        <v>0.1109</v>
      </c>
      <c r="C175" s="60">
        <v>0.14269999999999999</v>
      </c>
      <c r="D175" s="60">
        <v>0.29070000000000001</v>
      </c>
    </row>
    <row r="176" spans="1:4">
      <c r="A176" s="46">
        <v>174</v>
      </c>
      <c r="B176" s="60">
        <v>0.11070000000000001</v>
      </c>
      <c r="C176" s="60">
        <v>0.1424</v>
      </c>
      <c r="D176" s="60">
        <v>0.29010000000000002</v>
      </c>
    </row>
    <row r="177" spans="1:4">
      <c r="A177" s="46">
        <v>175</v>
      </c>
      <c r="B177" s="60">
        <v>0.1105</v>
      </c>
      <c r="C177" s="60">
        <v>0.14199999999999999</v>
      </c>
      <c r="D177" s="60">
        <v>0.28960000000000002</v>
      </c>
    </row>
    <row r="178" spans="1:4">
      <c r="A178" s="46">
        <v>176</v>
      </c>
      <c r="B178" s="60">
        <v>0.1103</v>
      </c>
      <c r="C178" s="60">
        <v>0.14169999999999999</v>
      </c>
      <c r="D178" s="60">
        <v>0.28910000000000002</v>
      </c>
    </row>
    <row r="179" spans="1:4">
      <c r="A179" s="46">
        <v>177</v>
      </c>
      <c r="B179" s="60">
        <v>0.1101</v>
      </c>
      <c r="C179" s="60">
        <v>0.1414</v>
      </c>
      <c r="D179" s="60">
        <v>0.28860000000000002</v>
      </c>
    </row>
    <row r="180" spans="1:4">
      <c r="A180" s="46">
        <v>178</v>
      </c>
      <c r="B180" s="60">
        <v>0.1099</v>
      </c>
      <c r="C180" s="60">
        <v>0.1411</v>
      </c>
      <c r="D180" s="60">
        <v>0.28799999999999998</v>
      </c>
    </row>
    <row r="181" spans="1:4">
      <c r="A181" s="46">
        <v>179</v>
      </c>
      <c r="B181" s="60">
        <v>0.10979999999999999</v>
      </c>
      <c r="C181" s="60">
        <v>0.14080000000000001</v>
      </c>
      <c r="D181" s="60">
        <v>0.28749999999999998</v>
      </c>
    </row>
    <row r="182" spans="1:4">
      <c r="A182" s="46">
        <v>180</v>
      </c>
      <c r="B182" s="60">
        <v>0.1096</v>
      </c>
      <c r="C182" s="60">
        <v>0.14050000000000001</v>
      </c>
      <c r="D182" s="60">
        <v>0.28699999999999998</v>
      </c>
    </row>
    <row r="183" spans="1:4">
      <c r="A183" s="46">
        <v>181</v>
      </c>
      <c r="B183" s="60">
        <v>0.1094</v>
      </c>
      <c r="C183" s="60">
        <v>0.14019999999999999</v>
      </c>
      <c r="D183" s="60">
        <v>0.28649999999999998</v>
      </c>
    </row>
    <row r="184" spans="1:4">
      <c r="A184" s="46">
        <v>182</v>
      </c>
      <c r="B184" s="60">
        <v>0.10920000000000001</v>
      </c>
      <c r="C184" s="60">
        <v>0.1399</v>
      </c>
      <c r="D184" s="60">
        <v>0.28589999999999999</v>
      </c>
    </row>
    <row r="185" spans="1:4">
      <c r="A185" s="46">
        <v>183</v>
      </c>
      <c r="B185" s="60">
        <v>0.109</v>
      </c>
      <c r="C185" s="60">
        <v>0.1396</v>
      </c>
      <c r="D185" s="60">
        <v>0.28539999999999999</v>
      </c>
    </row>
    <row r="186" spans="1:4">
      <c r="A186" s="46">
        <v>184</v>
      </c>
      <c r="B186" s="60">
        <v>0.10879999999999999</v>
      </c>
      <c r="C186" s="60">
        <v>0.13930000000000001</v>
      </c>
      <c r="D186" s="60">
        <v>0.28489999999999999</v>
      </c>
    </row>
    <row r="187" spans="1:4">
      <c r="A187" s="46">
        <v>185</v>
      </c>
      <c r="B187" s="60">
        <v>0.1086</v>
      </c>
      <c r="C187" s="60">
        <v>0.13900000000000001</v>
      </c>
      <c r="D187" s="60">
        <v>0.2843</v>
      </c>
    </row>
    <row r="188" spans="1:4">
      <c r="A188" s="46">
        <v>186</v>
      </c>
      <c r="B188" s="60">
        <v>0.1084</v>
      </c>
      <c r="C188" s="60">
        <v>0.13869999999999999</v>
      </c>
      <c r="D188" s="60">
        <v>0.2838</v>
      </c>
    </row>
    <row r="189" spans="1:4">
      <c r="A189" s="46">
        <v>187</v>
      </c>
      <c r="B189" s="60">
        <v>0.1082</v>
      </c>
      <c r="C189" s="60">
        <v>0.1384</v>
      </c>
      <c r="D189" s="60">
        <v>0.2833</v>
      </c>
    </row>
    <row r="190" spans="1:4">
      <c r="A190" s="46">
        <v>188</v>
      </c>
      <c r="B190" s="60">
        <v>0.108</v>
      </c>
      <c r="C190" s="60">
        <v>0.1381</v>
      </c>
      <c r="D190" s="60">
        <v>0.2828</v>
      </c>
    </row>
    <row r="191" spans="1:4">
      <c r="A191" s="46">
        <v>189</v>
      </c>
      <c r="B191" s="60">
        <v>0.10780000000000001</v>
      </c>
      <c r="C191" s="60">
        <v>0.13780000000000001</v>
      </c>
      <c r="D191" s="60">
        <v>0.28220000000000001</v>
      </c>
    </row>
    <row r="192" spans="1:4">
      <c r="A192" s="46">
        <v>190</v>
      </c>
      <c r="B192" s="60">
        <v>0.1076</v>
      </c>
      <c r="C192" s="60">
        <v>0.13750000000000001</v>
      </c>
      <c r="D192" s="60">
        <v>0.28170000000000001</v>
      </c>
    </row>
    <row r="193" spans="1:4">
      <c r="A193" s="46">
        <v>191</v>
      </c>
      <c r="B193" s="60">
        <v>0.1074</v>
      </c>
      <c r="C193" s="60">
        <v>0.13719999999999999</v>
      </c>
      <c r="D193" s="60">
        <v>0.28120000000000001</v>
      </c>
    </row>
    <row r="194" spans="1:4">
      <c r="A194" s="46">
        <v>192</v>
      </c>
      <c r="B194" s="60">
        <v>0.1072</v>
      </c>
      <c r="C194" s="60">
        <v>0.13689999999999999</v>
      </c>
      <c r="D194" s="60">
        <v>0.28060000000000002</v>
      </c>
    </row>
    <row r="195" spans="1:4">
      <c r="A195" s="46">
        <v>193</v>
      </c>
      <c r="B195" s="60">
        <v>0.107</v>
      </c>
      <c r="C195" s="60">
        <v>0.1366</v>
      </c>
      <c r="D195" s="60">
        <v>0.28010000000000002</v>
      </c>
    </row>
    <row r="196" spans="1:4">
      <c r="A196" s="46">
        <v>194</v>
      </c>
      <c r="B196" s="60">
        <v>0.10680000000000001</v>
      </c>
      <c r="C196" s="60">
        <v>0.1363</v>
      </c>
      <c r="D196" s="60">
        <v>0.27960000000000002</v>
      </c>
    </row>
    <row r="197" spans="1:4">
      <c r="A197" s="46">
        <v>195</v>
      </c>
      <c r="B197" s="60">
        <v>0.1066</v>
      </c>
      <c r="C197" s="60">
        <v>0.13600000000000001</v>
      </c>
      <c r="D197" s="60">
        <v>0.27910000000000001</v>
      </c>
    </row>
    <row r="198" spans="1:4">
      <c r="A198" s="46">
        <v>196</v>
      </c>
      <c r="B198" s="60">
        <v>0.10639999999999999</v>
      </c>
      <c r="C198" s="60">
        <v>0.13569999999999999</v>
      </c>
      <c r="D198" s="60">
        <v>0.27850000000000003</v>
      </c>
    </row>
    <row r="199" spans="1:4">
      <c r="A199" s="46">
        <v>197</v>
      </c>
      <c r="B199" s="60">
        <v>0.1062</v>
      </c>
      <c r="C199" s="60">
        <v>0.13539999999999999</v>
      </c>
      <c r="D199" s="60">
        <v>0.27800000000000002</v>
      </c>
    </row>
    <row r="200" spans="1:4">
      <c r="A200" s="46">
        <v>198</v>
      </c>
      <c r="B200" s="60">
        <v>0.106</v>
      </c>
      <c r="C200" s="60">
        <v>0.1351</v>
      </c>
      <c r="D200" s="60">
        <v>0.27750000000000002</v>
      </c>
    </row>
    <row r="201" spans="1:4">
      <c r="A201" s="46">
        <v>199</v>
      </c>
      <c r="B201" s="60">
        <v>0.10580000000000001</v>
      </c>
      <c r="C201" s="60">
        <v>0.1348</v>
      </c>
      <c r="D201" s="60">
        <v>0.27700000000000002</v>
      </c>
    </row>
    <row r="202" spans="1:4">
      <c r="A202" s="46">
        <v>200</v>
      </c>
      <c r="B202" s="60">
        <v>0.1056</v>
      </c>
      <c r="C202" s="60">
        <v>0.13450000000000001</v>
      </c>
      <c r="D202" s="60">
        <v>0.27639999999999998</v>
      </c>
    </row>
    <row r="203" spans="1:4">
      <c r="A203" s="46">
        <v>201</v>
      </c>
      <c r="B203" s="60">
        <v>0.10539999999999999</v>
      </c>
      <c r="C203" s="60">
        <v>0.13420000000000001</v>
      </c>
      <c r="D203" s="60">
        <v>0.27589999999999998</v>
      </c>
    </row>
    <row r="204" spans="1:4">
      <c r="A204" s="46">
        <v>202</v>
      </c>
      <c r="B204" s="60">
        <v>0.1052</v>
      </c>
      <c r="C204" s="60">
        <v>0.13389999999999999</v>
      </c>
      <c r="D204" s="60">
        <v>0.27539999999999998</v>
      </c>
    </row>
    <row r="205" spans="1:4">
      <c r="A205" s="46">
        <v>203</v>
      </c>
      <c r="B205" s="60">
        <v>0.105</v>
      </c>
      <c r="C205" s="60">
        <v>0.1336</v>
      </c>
      <c r="D205" s="60">
        <v>0.27479999999999999</v>
      </c>
    </row>
    <row r="206" spans="1:4">
      <c r="A206" s="46">
        <v>204</v>
      </c>
      <c r="B206" s="60">
        <v>0.1048</v>
      </c>
      <c r="C206" s="60">
        <v>0.1333</v>
      </c>
      <c r="D206" s="60">
        <v>0.27429999999999999</v>
      </c>
    </row>
    <row r="207" spans="1:4">
      <c r="A207" s="46">
        <v>205</v>
      </c>
      <c r="B207" s="60">
        <v>0.1046</v>
      </c>
      <c r="C207" s="60">
        <v>0.13300000000000001</v>
      </c>
      <c r="D207" s="60">
        <v>0.27379999999999999</v>
      </c>
    </row>
    <row r="208" spans="1:4">
      <c r="A208" s="46">
        <v>206</v>
      </c>
      <c r="B208" s="60">
        <v>0.10440000000000001</v>
      </c>
      <c r="C208" s="60">
        <v>0.13270000000000001</v>
      </c>
      <c r="D208" s="60">
        <v>0.27329999999999999</v>
      </c>
    </row>
    <row r="209" spans="1:4">
      <c r="A209" s="46">
        <v>207</v>
      </c>
      <c r="B209" s="60">
        <v>0.1042</v>
      </c>
      <c r="C209" s="60">
        <v>0.13239999999999999</v>
      </c>
      <c r="D209" s="60">
        <v>0.2727</v>
      </c>
    </row>
    <row r="210" spans="1:4">
      <c r="A210" s="46">
        <v>208</v>
      </c>
      <c r="B210" s="60">
        <v>0.104</v>
      </c>
      <c r="C210" s="60">
        <v>0.1321</v>
      </c>
      <c r="D210" s="60">
        <v>0.2722</v>
      </c>
    </row>
    <row r="211" spans="1:4">
      <c r="A211" s="46">
        <v>209</v>
      </c>
      <c r="B211" s="60">
        <v>0.1038</v>
      </c>
      <c r="C211" s="60">
        <v>0.1318</v>
      </c>
      <c r="D211" s="60">
        <v>0.2717</v>
      </c>
    </row>
    <row r="212" spans="1:4">
      <c r="A212" s="46">
        <v>210</v>
      </c>
      <c r="B212" s="60">
        <v>0.1036</v>
      </c>
      <c r="C212" s="60">
        <v>0.13150000000000001</v>
      </c>
      <c r="D212" s="60">
        <v>0.27110000000000001</v>
      </c>
    </row>
    <row r="213" spans="1:4">
      <c r="A213" s="46">
        <v>211</v>
      </c>
      <c r="B213" s="60">
        <v>0.10340000000000001</v>
      </c>
      <c r="C213" s="60">
        <v>0.13120000000000001</v>
      </c>
      <c r="D213" s="60">
        <v>0.27060000000000001</v>
      </c>
    </row>
    <row r="214" spans="1:4">
      <c r="A214" s="46">
        <v>212</v>
      </c>
      <c r="B214" s="60">
        <v>0.1032</v>
      </c>
      <c r="C214" s="60">
        <v>0.13089999999999999</v>
      </c>
      <c r="D214" s="60">
        <v>0.27010000000000001</v>
      </c>
    </row>
    <row r="215" spans="1:4">
      <c r="A215" s="46">
        <v>213</v>
      </c>
      <c r="B215" s="60">
        <v>0.10299999999999999</v>
      </c>
      <c r="C215" s="60">
        <v>0.13059999999999999</v>
      </c>
      <c r="D215" s="60">
        <v>0.26960000000000001</v>
      </c>
    </row>
    <row r="216" spans="1:4">
      <c r="A216" s="46">
        <v>214</v>
      </c>
      <c r="B216" s="60">
        <v>0.1028</v>
      </c>
      <c r="C216" s="60">
        <v>0.1303</v>
      </c>
      <c r="D216" s="60">
        <v>0.26900000000000002</v>
      </c>
    </row>
    <row r="217" spans="1:4">
      <c r="A217" s="46">
        <v>215</v>
      </c>
      <c r="B217" s="60">
        <v>0.1026</v>
      </c>
      <c r="C217" s="60">
        <v>0.13</v>
      </c>
      <c r="D217" s="60">
        <v>0.26850000000000002</v>
      </c>
    </row>
    <row r="218" spans="1:4">
      <c r="A218" s="46">
        <v>216</v>
      </c>
      <c r="B218" s="60">
        <v>0.1024</v>
      </c>
      <c r="C218" s="60">
        <v>0.12970000000000001</v>
      </c>
      <c r="D218" s="60">
        <v>0.26800000000000002</v>
      </c>
    </row>
    <row r="219" spans="1:4">
      <c r="A219" s="46">
        <v>217</v>
      </c>
      <c r="B219" s="60">
        <v>0.1022</v>
      </c>
      <c r="C219" s="60">
        <v>0.12939999999999999</v>
      </c>
      <c r="D219" s="60">
        <v>0.26750000000000002</v>
      </c>
    </row>
    <row r="220" spans="1:4">
      <c r="A220" s="46">
        <v>218</v>
      </c>
      <c r="B220" s="60">
        <v>0.10199999999999999</v>
      </c>
      <c r="C220" s="60">
        <v>0.12909999999999999</v>
      </c>
      <c r="D220" s="60">
        <v>0.26690000000000003</v>
      </c>
    </row>
    <row r="221" spans="1:4">
      <c r="A221" s="46">
        <v>219</v>
      </c>
      <c r="B221" s="60">
        <v>0.1018</v>
      </c>
      <c r="C221" s="60">
        <v>0.1288</v>
      </c>
      <c r="D221" s="60">
        <v>0.26640000000000003</v>
      </c>
    </row>
    <row r="222" spans="1:4">
      <c r="A222" s="46">
        <v>220</v>
      </c>
      <c r="B222" s="60">
        <v>0.1016</v>
      </c>
      <c r="C222" s="60">
        <v>0.1285</v>
      </c>
      <c r="D222" s="60">
        <v>0.26590000000000003</v>
      </c>
    </row>
    <row r="223" spans="1:4">
      <c r="A223" s="46">
        <v>221</v>
      </c>
      <c r="B223" s="60">
        <v>0.1014</v>
      </c>
      <c r="C223" s="60">
        <v>0.12820000000000001</v>
      </c>
      <c r="D223" s="60">
        <v>0.26529999999999998</v>
      </c>
    </row>
    <row r="224" spans="1:4">
      <c r="A224" s="46">
        <v>222</v>
      </c>
      <c r="B224" s="60">
        <v>0.1012</v>
      </c>
      <c r="C224" s="60">
        <v>0.12790000000000001</v>
      </c>
      <c r="D224" s="60">
        <v>0.26479999999999998</v>
      </c>
    </row>
    <row r="225" spans="1:4">
      <c r="A225" s="46">
        <v>223</v>
      </c>
      <c r="B225" s="60">
        <v>0.10100000000000001</v>
      </c>
      <c r="C225" s="60">
        <v>0.12759999999999999</v>
      </c>
      <c r="D225" s="60">
        <v>0.26429999999999998</v>
      </c>
    </row>
    <row r="226" spans="1:4">
      <c r="A226" s="46">
        <v>224</v>
      </c>
      <c r="B226" s="60">
        <v>0.1008</v>
      </c>
      <c r="C226" s="60">
        <v>0.1273</v>
      </c>
      <c r="D226" s="60">
        <v>0.26379999999999998</v>
      </c>
    </row>
    <row r="227" spans="1:4">
      <c r="A227" s="46">
        <v>225</v>
      </c>
      <c r="B227" s="60">
        <v>0.10059999999999999</v>
      </c>
      <c r="C227" s="60">
        <v>0.127</v>
      </c>
      <c r="D227" s="60">
        <v>0.26319999999999999</v>
      </c>
    </row>
    <row r="228" spans="1:4">
      <c r="A228" s="46">
        <v>226</v>
      </c>
      <c r="B228" s="60">
        <v>0.1004</v>
      </c>
      <c r="C228" s="60">
        <v>0.12670000000000001</v>
      </c>
      <c r="D228" s="60">
        <v>0.26269999999999999</v>
      </c>
    </row>
    <row r="229" spans="1:4">
      <c r="A229" s="46">
        <v>227</v>
      </c>
      <c r="B229" s="60">
        <v>0.1002</v>
      </c>
      <c r="C229" s="60">
        <v>0.12640000000000001</v>
      </c>
      <c r="D229" s="60">
        <v>0.26219999999999999</v>
      </c>
    </row>
    <row r="230" spans="1:4">
      <c r="A230" s="46">
        <v>228</v>
      </c>
      <c r="B230" s="60">
        <v>0.1</v>
      </c>
      <c r="C230" s="60">
        <v>0.12609999999999999</v>
      </c>
      <c r="D230" s="60">
        <v>0.2616</v>
      </c>
    </row>
    <row r="231" spans="1:4">
      <c r="A231" s="46">
        <v>229</v>
      </c>
      <c r="B231" s="60">
        <v>0.10009999999999999</v>
      </c>
      <c r="C231" s="60">
        <v>0.126</v>
      </c>
      <c r="D231" s="60">
        <v>0.26150000000000001</v>
      </c>
    </row>
    <row r="232" spans="1:4">
      <c r="A232" s="46">
        <v>230</v>
      </c>
      <c r="B232" s="60">
        <v>0.10009999999999999</v>
      </c>
      <c r="C232" s="60">
        <v>0.1258</v>
      </c>
      <c r="D232" s="60">
        <v>0.26140000000000002</v>
      </c>
    </row>
    <row r="233" spans="1:4">
      <c r="A233" s="46">
        <v>231</v>
      </c>
      <c r="B233" s="60">
        <v>0.1002</v>
      </c>
      <c r="C233" s="60">
        <v>0.12570000000000001</v>
      </c>
      <c r="D233" s="60">
        <v>0.26119999999999999</v>
      </c>
    </row>
    <row r="234" spans="1:4">
      <c r="A234" s="46">
        <v>232</v>
      </c>
      <c r="B234" s="60">
        <v>0.1003</v>
      </c>
      <c r="C234" s="60">
        <v>0.12559999999999999</v>
      </c>
      <c r="D234" s="60">
        <v>0.2611</v>
      </c>
    </row>
    <row r="235" spans="1:4">
      <c r="A235" s="46">
        <v>233</v>
      </c>
      <c r="B235" s="60">
        <v>0.1003</v>
      </c>
      <c r="C235" s="60">
        <v>0.1255</v>
      </c>
      <c r="D235" s="60">
        <v>0.26090000000000002</v>
      </c>
    </row>
    <row r="236" spans="1:4">
      <c r="A236" s="46">
        <v>234</v>
      </c>
      <c r="B236" s="60">
        <v>0.1004</v>
      </c>
      <c r="C236" s="60">
        <v>0.12529999999999999</v>
      </c>
      <c r="D236" s="60">
        <v>0.26079999999999998</v>
      </c>
    </row>
    <row r="237" spans="1:4">
      <c r="A237" s="46">
        <v>235</v>
      </c>
      <c r="B237" s="60">
        <v>0.1004</v>
      </c>
      <c r="C237" s="60">
        <v>0.12520000000000001</v>
      </c>
      <c r="D237" s="60">
        <v>0.26069999999999999</v>
      </c>
    </row>
    <row r="238" spans="1:4">
      <c r="A238" s="46">
        <v>236</v>
      </c>
      <c r="B238" s="60">
        <v>0.10050000000000001</v>
      </c>
      <c r="C238" s="60">
        <v>0.12509999999999999</v>
      </c>
      <c r="D238" s="60">
        <v>0.26050000000000001</v>
      </c>
    </row>
    <row r="239" spans="1:4">
      <c r="A239" s="46">
        <v>237</v>
      </c>
      <c r="B239" s="60">
        <v>0.10050000000000001</v>
      </c>
      <c r="C239" s="60">
        <v>0.125</v>
      </c>
      <c r="D239" s="60">
        <v>0.26040000000000002</v>
      </c>
    </row>
    <row r="240" spans="1:4">
      <c r="A240" s="46">
        <v>238</v>
      </c>
      <c r="B240" s="60">
        <v>0.10059999999999999</v>
      </c>
      <c r="C240" s="60">
        <v>0.12479999999999999</v>
      </c>
      <c r="D240" s="60">
        <v>0.26019999999999999</v>
      </c>
    </row>
    <row r="241" spans="1:4">
      <c r="A241" s="46">
        <v>239</v>
      </c>
      <c r="B241" s="60">
        <v>0.10059999999999999</v>
      </c>
      <c r="C241" s="60">
        <v>0.12470000000000001</v>
      </c>
      <c r="D241" s="60">
        <v>0.2601</v>
      </c>
    </row>
    <row r="242" spans="1:4">
      <c r="A242" s="46">
        <v>240</v>
      </c>
      <c r="B242" s="60">
        <v>0.1007</v>
      </c>
      <c r="C242" s="60">
        <v>0.1246</v>
      </c>
      <c r="D242" s="60">
        <v>0.25990000000000002</v>
      </c>
    </row>
    <row r="243" spans="1:4">
      <c r="A243" s="46">
        <v>241</v>
      </c>
      <c r="B243" s="60">
        <v>0.1007</v>
      </c>
      <c r="C243" s="60">
        <v>0.1245</v>
      </c>
      <c r="D243" s="60">
        <v>0.25979999999999998</v>
      </c>
    </row>
    <row r="244" spans="1:4">
      <c r="A244" s="46">
        <v>242</v>
      </c>
      <c r="B244" s="60">
        <v>0.1008</v>
      </c>
      <c r="C244" s="60">
        <v>0.12429999999999999</v>
      </c>
      <c r="D244" s="60">
        <v>0.25969999999999999</v>
      </c>
    </row>
    <row r="245" spans="1:4">
      <c r="A245" s="46">
        <v>243</v>
      </c>
      <c r="B245" s="60">
        <v>0.1008</v>
      </c>
      <c r="C245" s="60">
        <v>0.1242</v>
      </c>
      <c r="D245" s="60">
        <v>0.25950000000000001</v>
      </c>
    </row>
    <row r="246" spans="1:4">
      <c r="A246" s="46">
        <v>244</v>
      </c>
      <c r="B246" s="60">
        <v>0.1009</v>
      </c>
      <c r="C246" s="60">
        <v>0.1241</v>
      </c>
      <c r="D246" s="60">
        <v>0.25940000000000002</v>
      </c>
    </row>
    <row r="247" spans="1:4">
      <c r="A247" s="46">
        <v>245</v>
      </c>
      <c r="B247" s="60">
        <v>0.1009</v>
      </c>
      <c r="C247" s="60">
        <v>0.124</v>
      </c>
      <c r="D247" s="60">
        <v>0.25919999999999999</v>
      </c>
    </row>
    <row r="248" spans="1:4">
      <c r="A248" s="46">
        <v>246</v>
      </c>
      <c r="B248" s="60">
        <v>0.10100000000000001</v>
      </c>
      <c r="C248" s="60">
        <v>0.12379999999999999</v>
      </c>
      <c r="D248" s="60">
        <v>0.2591</v>
      </c>
    </row>
    <row r="249" spans="1:4">
      <c r="A249" s="46">
        <v>247</v>
      </c>
      <c r="B249" s="60">
        <v>0.10100000000000001</v>
      </c>
      <c r="C249" s="60">
        <v>0.1237</v>
      </c>
      <c r="D249" s="60">
        <v>0.25900000000000001</v>
      </c>
    </row>
    <row r="250" spans="1:4">
      <c r="A250" s="46">
        <v>248</v>
      </c>
      <c r="B250" s="60">
        <v>0.1011</v>
      </c>
      <c r="C250" s="60">
        <v>0.1236</v>
      </c>
      <c r="D250" s="60">
        <v>0.25879999999999997</v>
      </c>
    </row>
    <row r="251" spans="1:4">
      <c r="A251" s="46">
        <v>249</v>
      </c>
      <c r="B251" s="60">
        <v>0.1011</v>
      </c>
      <c r="C251" s="60">
        <v>0.1235</v>
      </c>
      <c r="D251" s="60">
        <v>0.25869999999999999</v>
      </c>
    </row>
    <row r="252" spans="1:4">
      <c r="A252" s="46">
        <v>250</v>
      </c>
      <c r="B252" s="60">
        <v>0.1012</v>
      </c>
      <c r="C252" s="60">
        <v>0.12330000000000001</v>
      </c>
      <c r="D252" s="60">
        <v>0.25850000000000001</v>
      </c>
    </row>
    <row r="253" spans="1:4">
      <c r="A253" s="46">
        <v>251</v>
      </c>
      <c r="B253" s="60">
        <v>0.1012</v>
      </c>
      <c r="C253" s="60">
        <v>0.1232</v>
      </c>
      <c r="D253" s="60">
        <v>0.25840000000000002</v>
      </c>
    </row>
    <row r="254" spans="1:4">
      <c r="A254" s="46">
        <v>252</v>
      </c>
      <c r="B254" s="60">
        <v>0.1013</v>
      </c>
      <c r="C254" s="60">
        <v>0.1231</v>
      </c>
      <c r="D254" s="60">
        <v>0.25819999999999999</v>
      </c>
    </row>
    <row r="255" spans="1:4">
      <c r="A255" s="46">
        <v>253</v>
      </c>
      <c r="B255" s="60">
        <v>0.1013</v>
      </c>
      <c r="C255" s="60">
        <v>0.123</v>
      </c>
      <c r="D255" s="60">
        <v>0.2581</v>
      </c>
    </row>
    <row r="256" spans="1:4">
      <c r="A256" s="46">
        <v>254</v>
      </c>
      <c r="B256" s="60">
        <v>0.1014</v>
      </c>
      <c r="C256" s="60">
        <v>0.1229</v>
      </c>
      <c r="D256" s="60">
        <v>0.25800000000000001</v>
      </c>
    </row>
    <row r="257" spans="1:4">
      <c r="A257" s="46">
        <v>255</v>
      </c>
      <c r="B257" s="60">
        <v>0.1014</v>
      </c>
      <c r="C257" s="60">
        <v>0.1227</v>
      </c>
      <c r="D257" s="60">
        <v>0.25779999999999997</v>
      </c>
    </row>
    <row r="258" spans="1:4">
      <c r="A258" s="46">
        <v>256</v>
      </c>
      <c r="B258" s="60">
        <v>0.10150000000000001</v>
      </c>
      <c r="C258" s="60">
        <v>0.1226</v>
      </c>
      <c r="D258" s="60">
        <v>0.25769999999999998</v>
      </c>
    </row>
    <row r="259" spans="1:4">
      <c r="A259" s="46">
        <v>257</v>
      </c>
      <c r="B259" s="60">
        <v>0.10150000000000001</v>
      </c>
      <c r="C259" s="60">
        <v>0.1225</v>
      </c>
      <c r="D259" s="60">
        <v>0.25750000000000001</v>
      </c>
    </row>
    <row r="260" spans="1:4">
      <c r="A260" s="46">
        <v>258</v>
      </c>
      <c r="B260" s="60">
        <v>0.1016</v>
      </c>
      <c r="C260" s="60">
        <v>0.12239999999999999</v>
      </c>
      <c r="D260" s="60">
        <v>0.25740000000000002</v>
      </c>
    </row>
    <row r="261" spans="1:4">
      <c r="A261" s="46">
        <v>259</v>
      </c>
      <c r="B261" s="60">
        <v>0.1017</v>
      </c>
      <c r="C261" s="60">
        <v>0.1222</v>
      </c>
      <c r="D261" s="60">
        <v>0.25719999999999998</v>
      </c>
    </row>
    <row r="262" spans="1:4">
      <c r="A262" s="46">
        <v>260</v>
      </c>
      <c r="B262" s="60">
        <v>0.1017</v>
      </c>
      <c r="C262" s="60">
        <v>0.1221</v>
      </c>
      <c r="D262" s="60">
        <v>0.2571</v>
      </c>
    </row>
    <row r="263" spans="1:4">
      <c r="A263" s="46">
        <v>261</v>
      </c>
      <c r="B263" s="60">
        <v>0.1018</v>
      </c>
      <c r="C263" s="60">
        <v>0.122</v>
      </c>
      <c r="D263" s="60">
        <v>0.25700000000000001</v>
      </c>
    </row>
    <row r="264" spans="1:4">
      <c r="A264" s="46">
        <v>262</v>
      </c>
      <c r="B264" s="60">
        <v>0.1018</v>
      </c>
      <c r="C264" s="60">
        <v>0.12189999999999999</v>
      </c>
      <c r="D264" s="60">
        <v>0.25679999999999997</v>
      </c>
    </row>
    <row r="265" spans="1:4">
      <c r="A265" s="46">
        <v>263</v>
      </c>
      <c r="B265" s="60">
        <v>0.1019</v>
      </c>
      <c r="C265" s="60">
        <v>0.1217</v>
      </c>
      <c r="D265" s="60">
        <v>0.25669999999999998</v>
      </c>
    </row>
    <row r="266" spans="1:4">
      <c r="A266" s="46">
        <v>264</v>
      </c>
      <c r="B266" s="60">
        <v>0.1019</v>
      </c>
      <c r="C266" s="60">
        <v>0.1216</v>
      </c>
      <c r="D266" s="60">
        <v>0.25650000000000001</v>
      </c>
    </row>
    <row r="267" spans="1:4">
      <c r="A267" s="46">
        <v>265</v>
      </c>
      <c r="B267" s="60">
        <v>0.10199999999999999</v>
      </c>
      <c r="C267" s="60">
        <v>0.1215</v>
      </c>
      <c r="D267" s="60">
        <v>0.25640000000000002</v>
      </c>
    </row>
    <row r="268" spans="1:4">
      <c r="A268" s="46">
        <v>266</v>
      </c>
      <c r="B268" s="60">
        <v>0.10199999999999999</v>
      </c>
      <c r="C268" s="60">
        <v>0.12139999999999999</v>
      </c>
      <c r="D268" s="60">
        <v>0.25629999999999997</v>
      </c>
    </row>
    <row r="269" spans="1:4">
      <c r="A269" s="46">
        <v>267</v>
      </c>
      <c r="B269" s="60">
        <v>0.1021</v>
      </c>
      <c r="C269" s="60">
        <v>0.1212</v>
      </c>
      <c r="D269" s="60">
        <v>0.25609999999999999</v>
      </c>
    </row>
    <row r="270" spans="1:4">
      <c r="A270" s="46">
        <v>268</v>
      </c>
      <c r="B270" s="60">
        <v>0.1021</v>
      </c>
      <c r="C270" s="60">
        <v>0.1211</v>
      </c>
      <c r="D270" s="60">
        <v>0.25600000000000001</v>
      </c>
    </row>
    <row r="271" spans="1:4">
      <c r="A271" s="46">
        <v>269</v>
      </c>
      <c r="B271" s="60">
        <v>0.1022</v>
      </c>
      <c r="C271" s="60">
        <v>0.121</v>
      </c>
      <c r="D271" s="60">
        <v>0.25580000000000003</v>
      </c>
    </row>
    <row r="272" spans="1:4">
      <c r="A272" s="46">
        <v>270</v>
      </c>
      <c r="B272" s="60">
        <v>0.1022</v>
      </c>
      <c r="C272" s="60">
        <v>0.12089999999999999</v>
      </c>
      <c r="D272" s="60">
        <v>0.25569999999999998</v>
      </c>
    </row>
    <row r="273" spans="1:4">
      <c r="A273" s="46">
        <v>271</v>
      </c>
      <c r="B273" s="60">
        <v>0.1023</v>
      </c>
      <c r="C273" s="60">
        <v>0.1207</v>
      </c>
      <c r="D273" s="60">
        <v>0.2555</v>
      </c>
    </row>
    <row r="274" spans="1:4">
      <c r="A274" s="46">
        <v>272</v>
      </c>
      <c r="B274" s="60">
        <v>0.1023</v>
      </c>
      <c r="C274" s="60">
        <v>0.1206</v>
      </c>
      <c r="D274" s="60">
        <v>0.25540000000000002</v>
      </c>
    </row>
    <row r="275" spans="1:4">
      <c r="A275" s="46">
        <v>273</v>
      </c>
      <c r="B275" s="60">
        <v>0.1024</v>
      </c>
      <c r="C275" s="60">
        <v>0.1205</v>
      </c>
      <c r="D275" s="60">
        <v>0.25530000000000003</v>
      </c>
    </row>
    <row r="276" spans="1:4">
      <c r="A276" s="46">
        <v>274</v>
      </c>
      <c r="B276" s="60">
        <v>0.1024</v>
      </c>
      <c r="C276" s="60">
        <v>0.12039999999999999</v>
      </c>
      <c r="D276" s="60">
        <v>0.25509999999999999</v>
      </c>
    </row>
    <row r="277" spans="1:4">
      <c r="A277" s="46">
        <v>275</v>
      </c>
      <c r="B277" s="60">
        <v>0.10249999999999999</v>
      </c>
      <c r="C277" s="60">
        <v>0.1202</v>
      </c>
      <c r="D277" s="60">
        <v>0.255</v>
      </c>
    </row>
    <row r="278" spans="1:4">
      <c r="A278" s="46">
        <v>276</v>
      </c>
      <c r="B278" s="60">
        <v>0.10249999999999999</v>
      </c>
      <c r="C278" s="60">
        <v>0.1201</v>
      </c>
      <c r="D278" s="60">
        <v>0.25480000000000003</v>
      </c>
    </row>
    <row r="279" spans="1:4">
      <c r="A279" s="46">
        <v>277</v>
      </c>
      <c r="B279" s="60">
        <v>0.1026</v>
      </c>
      <c r="C279" s="60">
        <v>0.12</v>
      </c>
      <c r="D279" s="60">
        <v>0.25469999999999998</v>
      </c>
    </row>
    <row r="280" spans="1:4">
      <c r="A280" s="46">
        <v>278</v>
      </c>
      <c r="B280" s="60">
        <v>0.1026</v>
      </c>
      <c r="C280" s="60">
        <v>0.11990000000000001</v>
      </c>
      <c r="D280" s="60">
        <v>0.25459999999999999</v>
      </c>
    </row>
    <row r="281" spans="1:4">
      <c r="A281" s="46">
        <v>279</v>
      </c>
      <c r="B281" s="60">
        <v>0.1027</v>
      </c>
      <c r="C281" s="60">
        <v>0.1198</v>
      </c>
      <c r="D281" s="60">
        <v>0.25440000000000002</v>
      </c>
    </row>
    <row r="282" spans="1:4">
      <c r="A282" s="46">
        <v>280</v>
      </c>
      <c r="B282" s="60">
        <v>0.1027</v>
      </c>
      <c r="C282" s="60">
        <v>0.1196</v>
      </c>
      <c r="D282" s="60">
        <v>0.25430000000000003</v>
      </c>
    </row>
    <row r="283" spans="1:4">
      <c r="A283" s="46">
        <v>281</v>
      </c>
      <c r="B283" s="60">
        <v>0.1028</v>
      </c>
      <c r="C283" s="60">
        <v>0.1195</v>
      </c>
      <c r="D283" s="60">
        <v>0.25409999999999999</v>
      </c>
    </row>
    <row r="284" spans="1:4">
      <c r="A284" s="46">
        <v>282</v>
      </c>
      <c r="B284" s="60">
        <v>0.1028</v>
      </c>
      <c r="C284" s="60">
        <v>0.11940000000000001</v>
      </c>
      <c r="D284" s="60">
        <v>0.254</v>
      </c>
    </row>
    <row r="285" spans="1:4">
      <c r="A285" s="46">
        <v>283</v>
      </c>
      <c r="B285" s="60">
        <v>0.10290000000000001</v>
      </c>
      <c r="C285" s="60">
        <v>0.1193</v>
      </c>
      <c r="D285" s="60">
        <v>0.25380000000000003</v>
      </c>
    </row>
    <row r="286" spans="1:4">
      <c r="A286" s="46">
        <v>284</v>
      </c>
      <c r="B286" s="60">
        <v>0.10290000000000001</v>
      </c>
      <c r="C286" s="60">
        <v>0.1191</v>
      </c>
      <c r="D286" s="60">
        <v>0.25369999999999998</v>
      </c>
    </row>
    <row r="287" spans="1:4">
      <c r="A287" s="46">
        <v>285</v>
      </c>
      <c r="B287" s="60">
        <v>0.10299999999999999</v>
      </c>
      <c r="C287" s="60">
        <v>0.11899999999999999</v>
      </c>
      <c r="D287" s="60">
        <v>0.25359999999999999</v>
      </c>
    </row>
    <row r="288" spans="1:4">
      <c r="A288" s="46">
        <v>286</v>
      </c>
      <c r="B288" s="60">
        <v>0.1031</v>
      </c>
      <c r="C288" s="60">
        <v>0.11890000000000001</v>
      </c>
      <c r="D288" s="60">
        <v>0.25340000000000001</v>
      </c>
    </row>
    <row r="289" spans="1:4">
      <c r="A289" s="46">
        <v>287</v>
      </c>
      <c r="B289" s="60">
        <v>0.1031</v>
      </c>
      <c r="C289" s="60">
        <v>0.1188</v>
      </c>
      <c r="D289" s="60">
        <v>0.25330000000000003</v>
      </c>
    </row>
    <row r="290" spans="1:4">
      <c r="A290" s="46">
        <v>288</v>
      </c>
      <c r="B290" s="60">
        <v>0.1032</v>
      </c>
      <c r="C290" s="60">
        <v>0.1186</v>
      </c>
      <c r="D290" s="60">
        <v>0.25309999999999999</v>
      </c>
    </row>
    <row r="291" spans="1:4">
      <c r="A291" s="46">
        <v>289</v>
      </c>
      <c r="B291" s="60">
        <v>0.1032</v>
      </c>
      <c r="C291" s="60">
        <v>0.11849999999999999</v>
      </c>
      <c r="D291" s="60">
        <v>0.253</v>
      </c>
    </row>
    <row r="292" spans="1:4">
      <c r="A292" s="46">
        <v>290</v>
      </c>
      <c r="B292" s="60">
        <v>0.1033</v>
      </c>
      <c r="C292" s="60">
        <v>0.11840000000000001</v>
      </c>
      <c r="D292" s="60">
        <v>0.25280000000000002</v>
      </c>
    </row>
    <row r="293" spans="1:4">
      <c r="A293" s="46">
        <v>291</v>
      </c>
      <c r="B293" s="60">
        <v>0.1033</v>
      </c>
      <c r="C293" s="60">
        <v>0.1183</v>
      </c>
      <c r="D293" s="60">
        <v>0.25269999999999998</v>
      </c>
    </row>
    <row r="294" spans="1:4">
      <c r="A294" s="46">
        <v>292</v>
      </c>
      <c r="B294" s="60">
        <v>0.10340000000000001</v>
      </c>
      <c r="C294" s="60">
        <v>0.1181</v>
      </c>
      <c r="D294" s="60">
        <v>0.25259999999999999</v>
      </c>
    </row>
    <row r="295" spans="1:4">
      <c r="A295" s="46">
        <v>293</v>
      </c>
      <c r="B295" s="60">
        <v>0.10340000000000001</v>
      </c>
      <c r="C295" s="60">
        <v>0.11799999999999999</v>
      </c>
      <c r="D295" s="60">
        <v>0.25240000000000001</v>
      </c>
    </row>
    <row r="296" spans="1:4">
      <c r="A296" s="46">
        <v>294</v>
      </c>
      <c r="B296" s="60">
        <v>0.10349999999999999</v>
      </c>
      <c r="C296" s="60">
        <v>0.1179</v>
      </c>
      <c r="D296" s="60">
        <v>0.25230000000000002</v>
      </c>
    </row>
    <row r="297" spans="1:4">
      <c r="A297" s="46">
        <v>295</v>
      </c>
      <c r="B297" s="60">
        <v>0.10349999999999999</v>
      </c>
      <c r="C297" s="60">
        <v>0.1178</v>
      </c>
      <c r="D297" s="60">
        <v>0.25209999999999999</v>
      </c>
    </row>
    <row r="298" spans="1:4">
      <c r="A298" s="46">
        <v>296</v>
      </c>
      <c r="B298" s="60">
        <v>0.1036</v>
      </c>
      <c r="C298" s="60">
        <v>0.1176</v>
      </c>
      <c r="D298" s="60">
        <v>0.252</v>
      </c>
    </row>
    <row r="299" spans="1:4">
      <c r="A299" s="46">
        <v>297</v>
      </c>
      <c r="B299" s="60">
        <v>0.1036</v>
      </c>
      <c r="C299" s="60">
        <v>0.11749999999999999</v>
      </c>
      <c r="D299" s="60">
        <v>0.25190000000000001</v>
      </c>
    </row>
    <row r="300" spans="1:4">
      <c r="A300" s="46">
        <v>298</v>
      </c>
      <c r="B300" s="60">
        <v>0.1037</v>
      </c>
      <c r="C300" s="60">
        <v>0.1174</v>
      </c>
      <c r="D300" s="60">
        <v>0.25169999999999998</v>
      </c>
    </row>
    <row r="301" spans="1:4">
      <c r="A301" s="46">
        <v>299</v>
      </c>
      <c r="B301" s="60">
        <v>0.1037</v>
      </c>
      <c r="C301" s="60">
        <v>0.1173</v>
      </c>
      <c r="D301" s="60">
        <v>0.25159999999999999</v>
      </c>
    </row>
    <row r="302" spans="1:4">
      <c r="A302" s="46">
        <v>300</v>
      </c>
      <c r="B302" s="60">
        <v>0.1038</v>
      </c>
      <c r="C302" s="60">
        <v>0.1171</v>
      </c>
      <c r="D302" s="60">
        <v>0.25140000000000001</v>
      </c>
    </row>
    <row r="303" spans="1:4">
      <c r="A303" s="46">
        <v>301</v>
      </c>
      <c r="B303" s="60">
        <v>0.1038</v>
      </c>
      <c r="C303" s="60">
        <v>0.11700000000000001</v>
      </c>
      <c r="D303" s="60">
        <v>0.25130000000000002</v>
      </c>
    </row>
    <row r="304" spans="1:4">
      <c r="A304" s="46">
        <v>302</v>
      </c>
      <c r="B304" s="60">
        <v>0.10390000000000001</v>
      </c>
      <c r="C304" s="60">
        <v>0.1169</v>
      </c>
      <c r="D304" s="60">
        <v>0.25109999999999999</v>
      </c>
    </row>
    <row r="305" spans="1:4">
      <c r="A305" s="46">
        <v>303</v>
      </c>
      <c r="B305" s="60">
        <v>0.10390000000000001</v>
      </c>
      <c r="C305" s="60">
        <v>0.1168</v>
      </c>
      <c r="D305" s="60">
        <v>0.251</v>
      </c>
    </row>
    <row r="306" spans="1:4">
      <c r="A306" s="46">
        <v>304</v>
      </c>
      <c r="B306" s="60">
        <v>0.104</v>
      </c>
      <c r="C306" s="60">
        <v>0.1167</v>
      </c>
      <c r="D306" s="60">
        <v>0.25090000000000001</v>
      </c>
    </row>
    <row r="307" spans="1:4">
      <c r="A307" s="46">
        <v>305</v>
      </c>
      <c r="B307" s="60">
        <v>0.104</v>
      </c>
      <c r="C307" s="60">
        <v>0.11650000000000001</v>
      </c>
      <c r="D307" s="60">
        <v>0.25069999999999998</v>
      </c>
    </row>
    <row r="308" spans="1:4">
      <c r="A308" s="46">
        <v>306</v>
      </c>
      <c r="B308" s="60">
        <v>0.1041</v>
      </c>
      <c r="C308" s="60">
        <v>0.1164</v>
      </c>
      <c r="D308" s="60">
        <v>0.25059999999999999</v>
      </c>
    </row>
    <row r="309" spans="1:4">
      <c r="A309" s="46">
        <v>307</v>
      </c>
      <c r="B309" s="60">
        <v>0.1041</v>
      </c>
      <c r="C309" s="60">
        <v>0.1163</v>
      </c>
      <c r="D309" s="60">
        <v>0.25040000000000001</v>
      </c>
    </row>
    <row r="310" spans="1:4">
      <c r="A310" s="46">
        <v>308</v>
      </c>
      <c r="B310" s="60">
        <v>0.1042</v>
      </c>
      <c r="C310" s="60">
        <v>0.1162</v>
      </c>
      <c r="D310" s="60">
        <v>0.25030000000000002</v>
      </c>
    </row>
    <row r="311" spans="1:4">
      <c r="A311" s="46">
        <v>309</v>
      </c>
      <c r="B311" s="60">
        <v>0.1042</v>
      </c>
      <c r="C311" s="60">
        <v>0.11600000000000001</v>
      </c>
      <c r="D311" s="60">
        <v>0.25019999999999998</v>
      </c>
    </row>
    <row r="312" spans="1:4">
      <c r="A312" s="46">
        <v>310</v>
      </c>
      <c r="B312" s="60">
        <v>0.1043</v>
      </c>
      <c r="C312" s="60">
        <v>0.1159</v>
      </c>
      <c r="D312" s="60">
        <v>0.25</v>
      </c>
    </row>
    <row r="313" spans="1:4">
      <c r="A313" s="46">
        <v>311</v>
      </c>
      <c r="B313" s="60">
        <v>0.1043</v>
      </c>
      <c r="C313" s="60">
        <v>0.1158</v>
      </c>
      <c r="D313" s="60">
        <v>0.24990000000000001</v>
      </c>
    </row>
    <row r="314" spans="1:4">
      <c r="A314" s="46">
        <v>312</v>
      </c>
      <c r="B314" s="60">
        <v>0.10440000000000001</v>
      </c>
      <c r="C314" s="60">
        <v>0.1157</v>
      </c>
      <c r="D314" s="60">
        <v>0.24970000000000001</v>
      </c>
    </row>
    <row r="315" spans="1:4">
      <c r="A315" s="46">
        <v>313</v>
      </c>
      <c r="B315" s="60">
        <v>0.10440000000000001</v>
      </c>
      <c r="C315" s="60">
        <v>0.11550000000000001</v>
      </c>
      <c r="D315" s="60">
        <v>0.24959999999999999</v>
      </c>
    </row>
    <row r="316" spans="1:4">
      <c r="A316" s="46">
        <v>314</v>
      </c>
      <c r="B316" s="60">
        <v>0.1045</v>
      </c>
      <c r="C316" s="60">
        <v>0.1154</v>
      </c>
      <c r="D316" s="60">
        <v>0.24940000000000001</v>
      </c>
    </row>
    <row r="317" spans="1:4">
      <c r="A317" s="46">
        <v>315</v>
      </c>
      <c r="B317" s="60">
        <v>0.1046</v>
      </c>
      <c r="C317" s="60">
        <v>0.1153</v>
      </c>
      <c r="D317" s="60">
        <v>0.24929999999999999</v>
      </c>
    </row>
    <row r="318" spans="1:4">
      <c r="A318" s="46">
        <v>316</v>
      </c>
      <c r="B318" s="60">
        <v>0.1046</v>
      </c>
      <c r="C318" s="60">
        <v>0.1152</v>
      </c>
      <c r="D318" s="60">
        <v>0.2492</v>
      </c>
    </row>
    <row r="319" spans="1:4">
      <c r="A319" s="46">
        <v>317</v>
      </c>
      <c r="B319" s="60">
        <v>0.1047</v>
      </c>
      <c r="C319" s="60">
        <v>0.115</v>
      </c>
      <c r="D319" s="60">
        <v>0.249</v>
      </c>
    </row>
    <row r="320" spans="1:4">
      <c r="A320" s="46">
        <v>318</v>
      </c>
      <c r="B320" s="60">
        <v>0.1047</v>
      </c>
      <c r="C320" s="60">
        <v>0.1149</v>
      </c>
      <c r="D320" s="60">
        <v>0.24890000000000001</v>
      </c>
    </row>
    <row r="321" spans="1:4">
      <c r="A321" s="46">
        <v>319</v>
      </c>
      <c r="B321" s="60">
        <v>0.1048</v>
      </c>
      <c r="C321" s="60">
        <v>0.1148</v>
      </c>
      <c r="D321" s="60">
        <v>0.2487</v>
      </c>
    </row>
    <row r="322" spans="1:4">
      <c r="A322" s="46">
        <v>320</v>
      </c>
      <c r="B322" s="60">
        <v>0.1048</v>
      </c>
      <c r="C322" s="60">
        <v>0.1147</v>
      </c>
      <c r="D322" s="60">
        <v>0.24859999999999999</v>
      </c>
    </row>
    <row r="323" spans="1:4">
      <c r="A323" s="46">
        <v>321</v>
      </c>
      <c r="B323" s="60">
        <v>0.10489999999999999</v>
      </c>
      <c r="C323" s="60">
        <v>0.1147</v>
      </c>
      <c r="D323" s="60">
        <v>0.2485</v>
      </c>
    </row>
    <row r="324" spans="1:4">
      <c r="A324" s="46">
        <v>322</v>
      </c>
      <c r="B324" s="60">
        <v>0.10489999999999999</v>
      </c>
      <c r="C324" s="60">
        <v>0.1148</v>
      </c>
      <c r="D324" s="60">
        <v>0.24829999999999999</v>
      </c>
    </row>
    <row r="325" spans="1:4">
      <c r="A325" s="46">
        <v>323</v>
      </c>
      <c r="B325" s="60">
        <v>0.105</v>
      </c>
      <c r="C325" s="60">
        <v>0.1148</v>
      </c>
      <c r="D325" s="60">
        <v>0.2482</v>
      </c>
    </row>
    <row r="326" spans="1:4">
      <c r="A326" s="46">
        <v>324</v>
      </c>
      <c r="B326" s="60">
        <v>0.105</v>
      </c>
      <c r="C326" s="60">
        <v>0.1149</v>
      </c>
      <c r="D326" s="60">
        <v>0.248</v>
      </c>
    </row>
    <row r="327" spans="1:4">
      <c r="A327" s="46">
        <v>325</v>
      </c>
      <c r="B327" s="60">
        <v>0.1051</v>
      </c>
      <c r="C327" s="60">
        <v>0.1149</v>
      </c>
      <c r="D327" s="60">
        <v>0.24790000000000001</v>
      </c>
    </row>
    <row r="328" spans="1:4">
      <c r="A328" s="46">
        <v>326</v>
      </c>
      <c r="B328" s="60">
        <v>0.1051</v>
      </c>
      <c r="C328" s="60">
        <v>0.115</v>
      </c>
      <c r="D328" s="60">
        <v>0.2477</v>
      </c>
    </row>
    <row r="329" spans="1:4">
      <c r="A329" s="46">
        <v>327</v>
      </c>
      <c r="B329" s="60">
        <v>0.1052</v>
      </c>
      <c r="C329" s="60">
        <v>0.115</v>
      </c>
      <c r="D329" s="60">
        <v>0.24759999999999999</v>
      </c>
    </row>
    <row r="330" spans="1:4">
      <c r="A330" s="46">
        <v>328</v>
      </c>
      <c r="B330" s="60">
        <v>0.1052</v>
      </c>
      <c r="C330" s="60">
        <v>0.11509999999999999</v>
      </c>
      <c r="D330" s="60">
        <v>0.2475</v>
      </c>
    </row>
    <row r="331" spans="1:4">
      <c r="A331" s="46">
        <v>329</v>
      </c>
      <c r="B331" s="60">
        <v>0.1053</v>
      </c>
      <c r="C331" s="60">
        <v>0.11509999999999999</v>
      </c>
      <c r="D331" s="60">
        <v>0.24729999999999999</v>
      </c>
    </row>
    <row r="332" spans="1:4">
      <c r="A332" s="46">
        <v>330</v>
      </c>
      <c r="B332" s="60">
        <v>0.1053</v>
      </c>
      <c r="C332" s="60">
        <v>0.1152</v>
      </c>
      <c r="D332" s="60">
        <v>0.2472</v>
      </c>
    </row>
    <row r="333" spans="1:4">
      <c r="A333" s="46">
        <v>331</v>
      </c>
      <c r="B333" s="60">
        <v>0.10539999999999999</v>
      </c>
      <c r="C333" s="60">
        <v>0.1152</v>
      </c>
      <c r="D333" s="60">
        <v>0.247</v>
      </c>
    </row>
    <row r="334" spans="1:4">
      <c r="A334" s="46">
        <v>332</v>
      </c>
      <c r="B334" s="60">
        <v>0.10539999999999999</v>
      </c>
      <c r="C334" s="60">
        <v>0.1153</v>
      </c>
      <c r="D334" s="60">
        <v>0.24690000000000001</v>
      </c>
    </row>
    <row r="335" spans="1:4">
      <c r="A335" s="46">
        <v>333</v>
      </c>
      <c r="B335" s="60">
        <v>0.1055</v>
      </c>
      <c r="C335" s="60">
        <v>0.1153</v>
      </c>
      <c r="D335" s="60">
        <v>0.2467</v>
      </c>
    </row>
    <row r="336" spans="1:4">
      <c r="A336" s="46">
        <v>334</v>
      </c>
      <c r="B336" s="60">
        <v>0.1055</v>
      </c>
      <c r="C336" s="60">
        <v>0.1154</v>
      </c>
      <c r="D336" s="60">
        <v>0.24660000000000001</v>
      </c>
    </row>
    <row r="337" spans="1:4">
      <c r="A337" s="46">
        <v>335</v>
      </c>
      <c r="B337" s="60">
        <v>0.1056</v>
      </c>
      <c r="C337" s="60">
        <v>0.1154</v>
      </c>
      <c r="D337" s="60">
        <v>0.2465</v>
      </c>
    </row>
    <row r="338" spans="1:4">
      <c r="A338" s="46">
        <v>336</v>
      </c>
      <c r="B338" s="60">
        <v>0.1056</v>
      </c>
      <c r="C338" s="60">
        <v>0.11550000000000001</v>
      </c>
      <c r="D338" s="60">
        <v>0.24629999999999999</v>
      </c>
    </row>
    <row r="339" spans="1:4">
      <c r="A339" s="46">
        <v>337</v>
      </c>
      <c r="B339" s="60">
        <v>0.1057</v>
      </c>
      <c r="C339" s="60">
        <v>0.11550000000000001</v>
      </c>
      <c r="D339" s="60">
        <v>0.2462</v>
      </c>
    </row>
    <row r="340" spans="1:4">
      <c r="A340" s="46">
        <v>338</v>
      </c>
      <c r="B340" s="60">
        <v>0.1057</v>
      </c>
      <c r="C340" s="60">
        <v>0.11559999999999999</v>
      </c>
      <c r="D340" s="60">
        <v>0.246</v>
      </c>
    </row>
    <row r="341" spans="1:4">
      <c r="A341" s="46">
        <v>339</v>
      </c>
      <c r="B341" s="60">
        <v>0.10580000000000001</v>
      </c>
      <c r="C341" s="60">
        <v>0.11559999999999999</v>
      </c>
      <c r="D341" s="60">
        <v>0.24590000000000001</v>
      </c>
    </row>
    <row r="342" spans="1:4">
      <c r="A342" s="46">
        <v>340</v>
      </c>
      <c r="B342" s="60">
        <v>0.10580000000000001</v>
      </c>
      <c r="C342" s="60">
        <v>0.1157</v>
      </c>
      <c r="D342" s="60">
        <v>0.24579999999999999</v>
      </c>
    </row>
    <row r="343" spans="1:4">
      <c r="A343" s="46">
        <v>341</v>
      </c>
      <c r="B343" s="60">
        <v>0.10589999999999999</v>
      </c>
      <c r="C343" s="60">
        <v>0.1157</v>
      </c>
      <c r="D343" s="60">
        <v>0.24560000000000001</v>
      </c>
    </row>
    <row r="344" spans="1:4">
      <c r="A344" s="46">
        <v>342</v>
      </c>
      <c r="B344" s="60">
        <v>0.106</v>
      </c>
      <c r="C344" s="60">
        <v>0.1158</v>
      </c>
      <c r="D344" s="60">
        <v>0.2455</v>
      </c>
    </row>
    <row r="345" spans="1:4">
      <c r="A345" s="46">
        <v>343</v>
      </c>
      <c r="B345" s="60">
        <v>0.106</v>
      </c>
      <c r="C345" s="60">
        <v>0.1158</v>
      </c>
      <c r="D345" s="60">
        <v>0.24529999999999999</v>
      </c>
    </row>
    <row r="346" spans="1:4">
      <c r="A346" s="46">
        <v>344</v>
      </c>
      <c r="B346" s="60">
        <v>0.1061</v>
      </c>
      <c r="C346" s="60">
        <v>0.1159</v>
      </c>
      <c r="D346" s="60">
        <v>0.2452</v>
      </c>
    </row>
    <row r="347" spans="1:4">
      <c r="A347" s="46">
        <v>345</v>
      </c>
      <c r="B347" s="60">
        <v>0.1061</v>
      </c>
      <c r="C347" s="60">
        <v>0.11600000000000001</v>
      </c>
      <c r="D347" s="60">
        <v>0.245</v>
      </c>
    </row>
    <row r="348" spans="1:4">
      <c r="A348" s="46">
        <v>346</v>
      </c>
      <c r="B348" s="60">
        <v>0.1062</v>
      </c>
      <c r="C348" s="60">
        <v>0.11600000000000001</v>
      </c>
      <c r="D348" s="60">
        <v>0.24490000000000001</v>
      </c>
    </row>
    <row r="349" spans="1:4">
      <c r="A349" s="46">
        <v>347</v>
      </c>
      <c r="B349" s="60">
        <v>0.1062</v>
      </c>
      <c r="C349" s="60">
        <v>0.11609999999999999</v>
      </c>
      <c r="D349" s="60">
        <v>0.24479999999999999</v>
      </c>
    </row>
    <row r="350" spans="1:4">
      <c r="A350" s="46">
        <v>348</v>
      </c>
      <c r="B350" s="60">
        <v>0.10630000000000001</v>
      </c>
      <c r="C350" s="60">
        <v>0.11609999999999999</v>
      </c>
      <c r="D350" s="60">
        <v>0.24460000000000001</v>
      </c>
    </row>
    <row r="351" spans="1:4">
      <c r="A351" s="46">
        <v>349</v>
      </c>
      <c r="B351" s="60">
        <v>0.10630000000000001</v>
      </c>
      <c r="C351" s="60">
        <v>0.1162</v>
      </c>
      <c r="D351" s="60">
        <v>0.2445</v>
      </c>
    </row>
    <row r="352" spans="1:4">
      <c r="A352" s="46">
        <v>350</v>
      </c>
      <c r="B352" s="60">
        <v>0.10639999999999999</v>
      </c>
      <c r="C352" s="60">
        <v>0.1162</v>
      </c>
      <c r="D352" s="60">
        <v>0.24429999999999999</v>
      </c>
    </row>
    <row r="353" spans="1:4">
      <c r="A353" s="46">
        <v>351</v>
      </c>
      <c r="B353" s="60">
        <v>0.10639999999999999</v>
      </c>
      <c r="C353" s="60">
        <v>0.1163</v>
      </c>
      <c r="D353" s="60">
        <v>0.2442</v>
      </c>
    </row>
    <row r="354" spans="1:4">
      <c r="A354" s="46">
        <v>352</v>
      </c>
      <c r="B354" s="60">
        <v>0.1065</v>
      </c>
      <c r="C354" s="60">
        <v>0.1163</v>
      </c>
      <c r="D354" s="60">
        <v>0.24410000000000001</v>
      </c>
    </row>
    <row r="355" spans="1:4">
      <c r="A355" s="46">
        <v>353</v>
      </c>
      <c r="B355" s="60">
        <v>0.1065</v>
      </c>
      <c r="C355" s="60">
        <v>0.1164</v>
      </c>
      <c r="D355" s="60">
        <v>0.24390000000000001</v>
      </c>
    </row>
    <row r="356" spans="1:4">
      <c r="A356" s="46">
        <v>354</v>
      </c>
      <c r="B356" s="60">
        <v>0.1066</v>
      </c>
      <c r="C356" s="60">
        <v>0.1164</v>
      </c>
      <c r="D356" s="60">
        <v>0.24379999999999999</v>
      </c>
    </row>
    <row r="357" spans="1:4">
      <c r="A357" s="46">
        <v>355</v>
      </c>
      <c r="B357" s="60">
        <v>0.1066</v>
      </c>
      <c r="C357" s="60">
        <v>0.11650000000000001</v>
      </c>
      <c r="D357" s="60">
        <v>0.24360000000000001</v>
      </c>
    </row>
    <row r="358" spans="1:4">
      <c r="A358" s="46">
        <v>356</v>
      </c>
      <c r="B358" s="60">
        <v>0.1067</v>
      </c>
      <c r="C358" s="60">
        <v>0.11650000000000001</v>
      </c>
      <c r="D358" s="60">
        <v>0.24349999999999999</v>
      </c>
    </row>
    <row r="359" spans="1:4">
      <c r="A359" s="46">
        <v>357</v>
      </c>
      <c r="B359" s="60">
        <v>0.1067</v>
      </c>
      <c r="C359" s="60">
        <v>0.1166</v>
      </c>
      <c r="D359" s="60">
        <v>0.24329999999999999</v>
      </c>
    </row>
    <row r="360" spans="1:4">
      <c r="A360" s="46">
        <v>358</v>
      </c>
      <c r="B360" s="60">
        <v>0.10680000000000001</v>
      </c>
      <c r="C360" s="60">
        <v>0.1166</v>
      </c>
      <c r="D360" s="60">
        <v>0.2432</v>
      </c>
    </row>
    <row r="361" spans="1:4">
      <c r="A361" s="46">
        <v>359</v>
      </c>
      <c r="B361" s="60">
        <v>0.10680000000000001</v>
      </c>
      <c r="C361" s="60">
        <v>0.1167</v>
      </c>
      <c r="D361" s="60">
        <v>0.24310000000000001</v>
      </c>
    </row>
    <row r="362" spans="1:4">
      <c r="A362" s="46">
        <v>360</v>
      </c>
      <c r="B362" s="60">
        <v>0.1069</v>
      </c>
      <c r="C362" s="60">
        <v>0.1167</v>
      </c>
      <c r="D362" s="60">
        <v>0.2429</v>
      </c>
    </row>
    <row r="363" spans="1:4">
      <c r="A363" s="46">
        <v>361</v>
      </c>
      <c r="B363" s="60">
        <v>0.1069</v>
      </c>
      <c r="C363" s="60">
        <v>0.1168</v>
      </c>
      <c r="D363" s="60">
        <v>0.24279999999999999</v>
      </c>
    </row>
    <row r="364" spans="1:4">
      <c r="A364" s="46">
        <v>362</v>
      </c>
      <c r="B364" s="60">
        <v>0.107</v>
      </c>
      <c r="C364" s="60">
        <v>0.1168</v>
      </c>
      <c r="D364" s="60">
        <v>0.24260000000000001</v>
      </c>
    </row>
    <row r="365" spans="1:4">
      <c r="A365" s="46">
        <v>363</v>
      </c>
      <c r="B365" s="60">
        <v>0.107</v>
      </c>
      <c r="C365" s="60">
        <v>0.1169</v>
      </c>
      <c r="D365" s="60">
        <v>0.24249999999999999</v>
      </c>
    </row>
    <row r="366" spans="1:4">
      <c r="A366" s="46">
        <v>364</v>
      </c>
      <c r="B366" s="60">
        <v>0.1071</v>
      </c>
      <c r="C366" s="60">
        <v>0.1169</v>
      </c>
      <c r="D366" s="60">
        <v>0.24229999999999999</v>
      </c>
    </row>
    <row r="367" spans="1:4">
      <c r="A367" s="46">
        <v>365</v>
      </c>
      <c r="B367" s="60">
        <v>0.1071</v>
      </c>
      <c r="C367" s="60">
        <v>0.11700000000000001</v>
      </c>
      <c r="D367" s="60">
        <v>0.2422</v>
      </c>
    </row>
    <row r="368" spans="1:4">
      <c r="A368" s="46">
        <v>366</v>
      </c>
      <c r="B368" s="60">
        <v>0.1072</v>
      </c>
      <c r="C368" s="60">
        <v>0.11700000000000001</v>
      </c>
      <c r="D368" s="60">
        <v>0.24210000000000001</v>
      </c>
    </row>
    <row r="369" spans="1:4">
      <c r="A369" s="46">
        <v>367</v>
      </c>
      <c r="B369" s="60">
        <v>0.1072</v>
      </c>
      <c r="C369" s="60">
        <v>0.1171</v>
      </c>
      <c r="D369" s="60">
        <v>0.2419</v>
      </c>
    </row>
    <row r="370" spans="1:4">
      <c r="A370" s="46">
        <v>368</v>
      </c>
      <c r="B370" s="60">
        <v>0.10730000000000001</v>
      </c>
      <c r="C370" s="60">
        <v>0.1171</v>
      </c>
      <c r="D370" s="60">
        <v>0.24179999999999999</v>
      </c>
    </row>
    <row r="371" spans="1:4">
      <c r="A371" s="46">
        <v>369</v>
      </c>
      <c r="B371" s="60">
        <v>0.10730000000000001</v>
      </c>
      <c r="C371" s="60">
        <v>0.1172</v>
      </c>
      <c r="D371" s="60">
        <v>0.24160000000000001</v>
      </c>
    </row>
    <row r="372" spans="1:4">
      <c r="A372" s="46">
        <v>370</v>
      </c>
      <c r="B372" s="60">
        <v>0.1074</v>
      </c>
      <c r="C372" s="60">
        <v>0.1172</v>
      </c>
      <c r="D372" s="60">
        <v>0.24149999999999999</v>
      </c>
    </row>
    <row r="373" spans="1:4">
      <c r="A373" s="46">
        <v>371</v>
      </c>
      <c r="B373" s="60">
        <v>0.1075</v>
      </c>
      <c r="C373" s="60">
        <v>0.1173</v>
      </c>
      <c r="D373" s="60">
        <v>0.2414</v>
      </c>
    </row>
    <row r="374" spans="1:4">
      <c r="A374" s="46">
        <v>372</v>
      </c>
      <c r="B374" s="60">
        <v>0.1075</v>
      </c>
      <c r="C374" s="60">
        <v>0.1173</v>
      </c>
      <c r="D374" s="60">
        <v>0.2412</v>
      </c>
    </row>
    <row r="375" spans="1:4">
      <c r="A375" s="46">
        <v>373</v>
      </c>
      <c r="B375" s="60">
        <v>0.1076</v>
      </c>
      <c r="C375" s="60">
        <v>0.1174</v>
      </c>
      <c r="D375" s="60">
        <v>0.24110000000000001</v>
      </c>
    </row>
    <row r="376" spans="1:4">
      <c r="A376" s="46">
        <v>374</v>
      </c>
      <c r="B376" s="60">
        <v>0.1076</v>
      </c>
      <c r="C376" s="60">
        <v>0.1174</v>
      </c>
      <c r="D376" s="60">
        <v>0.2409</v>
      </c>
    </row>
    <row r="377" spans="1:4">
      <c r="A377" s="46">
        <v>375</v>
      </c>
      <c r="B377" s="60">
        <v>0.1077</v>
      </c>
      <c r="C377" s="60">
        <v>0.11749999999999999</v>
      </c>
      <c r="D377" s="60">
        <v>0.24079999999999999</v>
      </c>
    </row>
    <row r="378" spans="1:4">
      <c r="A378" s="46">
        <v>376</v>
      </c>
      <c r="B378" s="60">
        <v>0.1077</v>
      </c>
      <c r="C378" s="60">
        <v>0.11749999999999999</v>
      </c>
      <c r="D378" s="60">
        <v>0.24060000000000001</v>
      </c>
    </row>
    <row r="379" spans="1:4">
      <c r="A379" s="46">
        <v>377</v>
      </c>
      <c r="B379" s="60">
        <v>0.10780000000000001</v>
      </c>
      <c r="C379" s="60">
        <v>0.1176</v>
      </c>
      <c r="D379" s="60">
        <v>0.24049999999999999</v>
      </c>
    </row>
    <row r="380" spans="1:4">
      <c r="A380" s="46">
        <v>378</v>
      </c>
      <c r="B380" s="60">
        <v>0.10780000000000001</v>
      </c>
      <c r="C380" s="60">
        <v>0.1176</v>
      </c>
      <c r="D380" s="60">
        <v>0.2404</v>
      </c>
    </row>
    <row r="381" spans="1:4">
      <c r="A381" s="46">
        <v>379</v>
      </c>
      <c r="B381" s="60">
        <v>0.1079</v>
      </c>
      <c r="C381" s="60">
        <v>0.1177</v>
      </c>
      <c r="D381" s="60">
        <v>0.2402</v>
      </c>
    </row>
    <row r="382" spans="1:4">
      <c r="A382" s="46">
        <v>380</v>
      </c>
      <c r="B382" s="60">
        <v>0.1079</v>
      </c>
      <c r="C382" s="60">
        <v>0.1177</v>
      </c>
      <c r="D382" s="60">
        <v>0.24010000000000001</v>
      </c>
    </row>
    <row r="383" spans="1:4">
      <c r="A383" s="46">
        <v>381</v>
      </c>
      <c r="B383" s="60">
        <v>0.108</v>
      </c>
      <c r="C383" s="60">
        <v>0.1178</v>
      </c>
      <c r="D383" s="60">
        <v>0.2399</v>
      </c>
    </row>
    <row r="384" spans="1:4">
      <c r="A384" s="46">
        <v>382</v>
      </c>
      <c r="B384" s="60">
        <v>0.108</v>
      </c>
      <c r="C384" s="60">
        <v>0.1178</v>
      </c>
      <c r="D384" s="60">
        <v>0.23980000000000001</v>
      </c>
    </row>
    <row r="385" spans="1:4">
      <c r="A385" s="46">
        <v>383</v>
      </c>
      <c r="B385" s="60">
        <v>0.1081</v>
      </c>
      <c r="C385" s="60">
        <v>0.1179</v>
      </c>
      <c r="D385" s="60">
        <v>0.2397</v>
      </c>
    </row>
    <row r="386" spans="1:4">
      <c r="A386" s="46">
        <v>384</v>
      </c>
      <c r="B386" s="60">
        <v>0.1081</v>
      </c>
      <c r="C386" s="60">
        <v>0.11799999999999999</v>
      </c>
      <c r="D386" s="60">
        <v>0.23949999999999999</v>
      </c>
    </row>
    <row r="387" spans="1:4">
      <c r="A387" s="46">
        <v>385</v>
      </c>
      <c r="B387" s="60">
        <v>0.1082</v>
      </c>
      <c r="C387" s="60">
        <v>0.11799999999999999</v>
      </c>
      <c r="D387" s="60">
        <v>0.2394</v>
      </c>
    </row>
    <row r="388" spans="1:4">
      <c r="A388" s="46">
        <v>386</v>
      </c>
      <c r="B388" s="60">
        <v>0.1082</v>
      </c>
      <c r="C388" s="60">
        <v>0.1181</v>
      </c>
      <c r="D388" s="60">
        <v>0.2392</v>
      </c>
    </row>
    <row r="389" spans="1:4">
      <c r="A389" s="46">
        <v>387</v>
      </c>
      <c r="B389" s="60">
        <v>0.10829999999999999</v>
      </c>
      <c r="C389" s="60">
        <v>0.1181</v>
      </c>
      <c r="D389" s="60">
        <v>0.23910000000000001</v>
      </c>
    </row>
    <row r="390" spans="1:4">
      <c r="A390" s="46">
        <v>388</v>
      </c>
      <c r="B390" s="60">
        <v>0.10829999999999999</v>
      </c>
      <c r="C390" s="60">
        <v>0.1182</v>
      </c>
      <c r="D390" s="60">
        <v>0.2389</v>
      </c>
    </row>
    <row r="391" spans="1:4">
      <c r="A391" s="46">
        <v>389</v>
      </c>
      <c r="B391" s="60">
        <v>0.1084</v>
      </c>
      <c r="C391" s="60">
        <v>0.1182</v>
      </c>
      <c r="D391" s="60">
        <v>0.23880000000000001</v>
      </c>
    </row>
    <row r="392" spans="1:4">
      <c r="A392" s="46">
        <v>390</v>
      </c>
      <c r="B392" s="60">
        <v>0.1084</v>
      </c>
      <c r="C392" s="60">
        <v>0.1183</v>
      </c>
      <c r="D392" s="60">
        <v>0.2387</v>
      </c>
    </row>
    <row r="393" spans="1:4">
      <c r="A393" s="46">
        <v>391</v>
      </c>
      <c r="B393" s="60">
        <v>0.1085</v>
      </c>
      <c r="C393" s="60">
        <v>0.1183</v>
      </c>
      <c r="D393" s="60">
        <v>0.23849999999999999</v>
      </c>
    </row>
    <row r="394" spans="1:4">
      <c r="A394" s="46">
        <v>392</v>
      </c>
      <c r="B394" s="60">
        <v>0.1085</v>
      </c>
      <c r="C394" s="60">
        <v>0.11840000000000001</v>
      </c>
      <c r="D394" s="60">
        <v>0.2384</v>
      </c>
    </row>
    <row r="395" spans="1:4">
      <c r="A395" s="46">
        <v>393</v>
      </c>
      <c r="B395" s="60">
        <v>0.1086</v>
      </c>
      <c r="C395" s="60">
        <v>0.11840000000000001</v>
      </c>
      <c r="D395" s="60">
        <v>0.2382</v>
      </c>
    </row>
    <row r="396" spans="1:4">
      <c r="A396" s="46">
        <v>394</v>
      </c>
      <c r="B396" s="60">
        <v>0.1086</v>
      </c>
      <c r="C396" s="60">
        <v>0.11849999999999999</v>
      </c>
      <c r="D396" s="60">
        <v>0.23810000000000001</v>
      </c>
    </row>
    <row r="397" spans="1:4">
      <c r="A397" s="46">
        <v>395</v>
      </c>
      <c r="B397" s="60">
        <v>0.1087</v>
      </c>
      <c r="C397" s="60">
        <v>0.11849999999999999</v>
      </c>
      <c r="D397" s="60">
        <v>0.23799999999999999</v>
      </c>
    </row>
    <row r="398" spans="1:4">
      <c r="A398" s="46">
        <v>396</v>
      </c>
      <c r="B398" s="60">
        <v>0.1087</v>
      </c>
      <c r="C398" s="60">
        <v>0.1186</v>
      </c>
      <c r="D398" s="60">
        <v>0.23780000000000001</v>
      </c>
    </row>
    <row r="399" spans="1:4">
      <c r="A399" s="46">
        <v>397</v>
      </c>
      <c r="B399" s="60">
        <v>0.10879999999999999</v>
      </c>
      <c r="C399" s="60">
        <v>0.1186</v>
      </c>
      <c r="D399" s="60">
        <v>0.23769999999999999</v>
      </c>
    </row>
    <row r="400" spans="1:4">
      <c r="A400" s="46">
        <v>398</v>
      </c>
      <c r="B400" s="60">
        <v>0.1089</v>
      </c>
      <c r="C400" s="60">
        <v>0.1187</v>
      </c>
      <c r="D400" s="60">
        <v>0.23749999999999999</v>
      </c>
    </row>
    <row r="401" spans="1:4">
      <c r="A401" s="46">
        <v>399</v>
      </c>
      <c r="B401" s="60">
        <v>0.1089</v>
      </c>
      <c r="C401" s="60">
        <v>0.1187</v>
      </c>
      <c r="D401" s="60">
        <v>0.2374</v>
      </c>
    </row>
    <row r="402" spans="1:4">
      <c r="A402" s="46">
        <v>400</v>
      </c>
      <c r="B402" s="60">
        <v>0.109</v>
      </c>
      <c r="C402" s="60">
        <v>0.1188</v>
      </c>
      <c r="D402" s="60">
        <v>0.23719999999999999</v>
      </c>
    </row>
    <row r="403" spans="1:4">
      <c r="A403" s="46">
        <v>401</v>
      </c>
      <c r="B403" s="60">
        <v>0.109</v>
      </c>
      <c r="C403" s="60">
        <v>0.1188</v>
      </c>
      <c r="D403" s="60">
        <v>0.23710000000000001</v>
      </c>
    </row>
    <row r="404" spans="1:4">
      <c r="A404" s="46">
        <v>402</v>
      </c>
      <c r="B404" s="60">
        <v>0.1091</v>
      </c>
      <c r="C404" s="60">
        <v>0.11890000000000001</v>
      </c>
      <c r="D404" s="60">
        <v>0.23699999999999999</v>
      </c>
    </row>
    <row r="405" spans="1:4">
      <c r="A405" s="46">
        <v>403</v>
      </c>
      <c r="B405" s="60">
        <v>0.1091</v>
      </c>
      <c r="C405" s="60">
        <v>0.11890000000000001</v>
      </c>
      <c r="D405" s="60">
        <v>0.23680000000000001</v>
      </c>
    </row>
    <row r="406" spans="1:4">
      <c r="A406" s="46">
        <v>404</v>
      </c>
      <c r="B406" s="60">
        <v>0.10920000000000001</v>
      </c>
      <c r="C406" s="60">
        <v>0.11899999999999999</v>
      </c>
      <c r="D406" s="60">
        <v>0.23669999999999999</v>
      </c>
    </row>
    <row r="407" spans="1:4">
      <c r="A407" s="46">
        <v>405</v>
      </c>
      <c r="B407" s="60">
        <v>0.10920000000000001</v>
      </c>
      <c r="C407" s="60">
        <v>0.11899999999999999</v>
      </c>
      <c r="D407" s="60">
        <v>0.23649999999999999</v>
      </c>
    </row>
    <row r="408" spans="1:4">
      <c r="A408" s="46">
        <v>406</v>
      </c>
      <c r="B408" s="60">
        <v>0.10929999999999999</v>
      </c>
      <c r="C408" s="60">
        <v>0.1191</v>
      </c>
      <c r="D408" s="60">
        <v>0.2364</v>
      </c>
    </row>
    <row r="409" spans="1:4">
      <c r="A409" s="46">
        <v>407</v>
      </c>
      <c r="B409" s="60">
        <v>0.10929999999999999</v>
      </c>
      <c r="C409" s="60">
        <v>0.1191</v>
      </c>
      <c r="D409" s="60">
        <v>0.23619999999999999</v>
      </c>
    </row>
    <row r="410" spans="1:4">
      <c r="A410" s="46">
        <v>408</v>
      </c>
      <c r="B410" s="60">
        <v>0.1094</v>
      </c>
      <c r="C410" s="60">
        <v>0.1192</v>
      </c>
      <c r="D410" s="60">
        <v>0.2361</v>
      </c>
    </row>
    <row r="411" spans="1:4">
      <c r="A411" s="46">
        <v>409</v>
      </c>
      <c r="B411" s="60">
        <v>0.1094</v>
      </c>
      <c r="C411" s="60">
        <v>0.1192</v>
      </c>
      <c r="D411" s="60">
        <v>0.23599999999999999</v>
      </c>
    </row>
    <row r="412" spans="1:4">
      <c r="A412" s="46">
        <v>410</v>
      </c>
      <c r="B412" s="60">
        <v>0.1095</v>
      </c>
      <c r="C412" s="60">
        <v>0.1193</v>
      </c>
      <c r="D412" s="60">
        <v>0.23580000000000001</v>
      </c>
    </row>
    <row r="413" spans="1:4">
      <c r="A413" s="46">
        <v>411</v>
      </c>
      <c r="B413" s="60">
        <v>0.1095</v>
      </c>
      <c r="C413" s="60">
        <v>0.1193</v>
      </c>
      <c r="D413" s="60">
        <v>0.23569999999999999</v>
      </c>
    </row>
    <row r="414" spans="1:4">
      <c r="A414" s="46">
        <v>412</v>
      </c>
      <c r="B414" s="60">
        <v>0.1096</v>
      </c>
      <c r="C414" s="60">
        <v>0.11940000000000001</v>
      </c>
      <c r="D414" s="60">
        <v>0.23549999999999999</v>
      </c>
    </row>
    <row r="415" spans="1:4">
      <c r="A415" s="46">
        <v>413</v>
      </c>
      <c r="B415" s="60">
        <v>0.1096</v>
      </c>
      <c r="C415" s="60">
        <v>0.11940000000000001</v>
      </c>
      <c r="D415" s="60">
        <v>0.2354</v>
      </c>
    </row>
    <row r="416" spans="1:4">
      <c r="A416" s="46">
        <v>414</v>
      </c>
      <c r="B416" s="60">
        <v>0.10970000000000001</v>
      </c>
      <c r="C416" s="60">
        <v>0.1195</v>
      </c>
      <c r="D416" s="60">
        <v>0.23530000000000001</v>
      </c>
    </row>
    <row r="417" spans="1:4">
      <c r="A417" s="46">
        <v>415</v>
      </c>
      <c r="B417" s="60">
        <v>0.10970000000000001</v>
      </c>
      <c r="C417" s="60">
        <v>0.1195</v>
      </c>
      <c r="D417" s="60">
        <v>0.2351</v>
      </c>
    </row>
    <row r="418" spans="1:4">
      <c r="A418" s="46">
        <v>416</v>
      </c>
      <c r="B418" s="60">
        <v>0.10979999999999999</v>
      </c>
      <c r="C418" s="60">
        <v>0.1196</v>
      </c>
      <c r="D418" s="60">
        <v>0.23499999999999999</v>
      </c>
    </row>
    <row r="419" spans="1:4">
      <c r="A419" s="46">
        <v>417</v>
      </c>
      <c r="B419" s="60">
        <v>0.10979999999999999</v>
      </c>
      <c r="C419" s="60">
        <v>0.1196</v>
      </c>
      <c r="D419" s="60">
        <v>0.23480000000000001</v>
      </c>
    </row>
    <row r="420" spans="1:4">
      <c r="A420" s="46">
        <v>418</v>
      </c>
      <c r="B420" s="60">
        <v>0.1099</v>
      </c>
      <c r="C420" s="60">
        <v>0.1197</v>
      </c>
      <c r="D420" s="60">
        <v>0.23469999999999999</v>
      </c>
    </row>
    <row r="421" spans="1:4">
      <c r="A421" s="46">
        <v>419</v>
      </c>
      <c r="B421" s="60">
        <v>0.1099</v>
      </c>
      <c r="C421" s="60">
        <v>0.1197</v>
      </c>
      <c r="D421" s="60">
        <v>0.23449999999999999</v>
      </c>
    </row>
    <row r="422" spans="1:4">
      <c r="A422" s="46">
        <v>420</v>
      </c>
      <c r="B422" s="60">
        <v>0.11</v>
      </c>
      <c r="C422" s="60">
        <v>0.1198</v>
      </c>
      <c r="D422" s="60">
        <v>0.2344</v>
      </c>
    </row>
    <row r="423" spans="1:4">
      <c r="A423" s="46">
        <v>421</v>
      </c>
      <c r="B423" s="60">
        <v>0.11</v>
      </c>
      <c r="C423" s="60">
        <v>0.11990000000000001</v>
      </c>
      <c r="D423" s="60">
        <v>0.23430000000000001</v>
      </c>
    </row>
    <row r="424" spans="1:4">
      <c r="A424" s="46">
        <v>422</v>
      </c>
      <c r="B424" s="60">
        <v>0.1101</v>
      </c>
      <c r="C424" s="60">
        <v>0.11990000000000001</v>
      </c>
      <c r="D424" s="60">
        <v>0.2341</v>
      </c>
    </row>
    <row r="425" spans="1:4">
      <c r="A425" s="46">
        <v>423</v>
      </c>
      <c r="B425" s="60">
        <v>0.1101</v>
      </c>
      <c r="C425" s="60">
        <v>0.12</v>
      </c>
      <c r="D425" s="60">
        <v>0.23400000000000001</v>
      </c>
    </row>
    <row r="426" spans="1:4">
      <c r="A426" s="46">
        <v>424</v>
      </c>
      <c r="B426" s="60">
        <v>0.11020000000000001</v>
      </c>
      <c r="C426" s="60">
        <v>0.12</v>
      </c>
      <c r="D426" s="60">
        <v>0.23380000000000001</v>
      </c>
    </row>
    <row r="427" spans="1:4">
      <c r="A427" s="46">
        <v>425</v>
      </c>
      <c r="B427" s="60">
        <v>0.11020000000000001</v>
      </c>
      <c r="C427" s="60">
        <v>0.1201</v>
      </c>
      <c r="D427" s="60">
        <v>0.23369999999999999</v>
      </c>
    </row>
    <row r="428" spans="1:4">
      <c r="A428" s="46">
        <v>426</v>
      </c>
      <c r="B428" s="60">
        <v>0.1103</v>
      </c>
      <c r="C428" s="60">
        <v>0.1201</v>
      </c>
      <c r="D428" s="60">
        <v>0.2336</v>
      </c>
    </row>
    <row r="429" spans="1:4">
      <c r="A429" s="46">
        <v>427</v>
      </c>
      <c r="B429" s="60">
        <v>0.1104</v>
      </c>
      <c r="C429" s="60">
        <v>0.1202</v>
      </c>
      <c r="D429" s="60">
        <v>0.2334</v>
      </c>
    </row>
    <row r="430" spans="1:4">
      <c r="A430" s="46">
        <v>428</v>
      </c>
      <c r="B430" s="60">
        <v>0.1104</v>
      </c>
      <c r="C430" s="60">
        <v>0.1202</v>
      </c>
      <c r="D430" s="60">
        <v>0.23330000000000001</v>
      </c>
    </row>
    <row r="431" spans="1:4">
      <c r="A431" s="46">
        <v>429</v>
      </c>
      <c r="B431" s="60">
        <v>0.1105</v>
      </c>
      <c r="C431" s="60">
        <v>0.1203</v>
      </c>
      <c r="D431" s="60">
        <v>0.2331</v>
      </c>
    </row>
    <row r="432" spans="1:4">
      <c r="A432" s="46">
        <v>430</v>
      </c>
      <c r="B432" s="60">
        <v>0.1105</v>
      </c>
      <c r="C432" s="60">
        <v>0.1203</v>
      </c>
      <c r="D432" s="60">
        <v>0.23300000000000001</v>
      </c>
    </row>
    <row r="433" spans="1:4">
      <c r="A433" s="46">
        <v>431</v>
      </c>
      <c r="B433" s="60">
        <v>0.1106</v>
      </c>
      <c r="C433" s="60">
        <v>0.12039999999999999</v>
      </c>
      <c r="D433" s="60">
        <v>0.23280000000000001</v>
      </c>
    </row>
    <row r="434" spans="1:4">
      <c r="A434" s="46">
        <v>432</v>
      </c>
      <c r="B434" s="60">
        <v>0.1106</v>
      </c>
      <c r="C434" s="60">
        <v>0.12039999999999999</v>
      </c>
      <c r="D434" s="60">
        <v>0.23269999999999999</v>
      </c>
    </row>
    <row r="435" spans="1:4">
      <c r="A435" s="46">
        <v>433</v>
      </c>
      <c r="B435" s="60">
        <v>0.11070000000000001</v>
      </c>
      <c r="C435" s="60">
        <v>0.1205</v>
      </c>
      <c r="D435" s="60">
        <v>0.2326</v>
      </c>
    </row>
    <row r="436" spans="1:4">
      <c r="A436" s="46">
        <v>434</v>
      </c>
      <c r="B436" s="60">
        <v>0.11070000000000001</v>
      </c>
      <c r="C436" s="60">
        <v>0.1205</v>
      </c>
      <c r="D436" s="60">
        <v>0.2324</v>
      </c>
    </row>
    <row r="437" spans="1:4">
      <c r="A437" s="46">
        <v>435</v>
      </c>
      <c r="B437" s="60">
        <v>0.1108</v>
      </c>
      <c r="C437" s="60">
        <v>0.1206</v>
      </c>
      <c r="D437" s="60">
        <v>0.23230000000000001</v>
      </c>
    </row>
    <row r="438" spans="1:4">
      <c r="A438" s="46">
        <v>436</v>
      </c>
      <c r="B438" s="60">
        <v>0.1108</v>
      </c>
      <c r="C438" s="60">
        <v>0.1206</v>
      </c>
      <c r="D438" s="60">
        <v>0.2321</v>
      </c>
    </row>
    <row r="439" spans="1:4">
      <c r="A439" s="46">
        <v>437</v>
      </c>
      <c r="B439" s="60">
        <v>0.1109</v>
      </c>
      <c r="C439" s="60">
        <v>0.1207</v>
      </c>
      <c r="D439" s="60">
        <v>0.23200000000000001</v>
      </c>
    </row>
    <row r="440" spans="1:4">
      <c r="A440" s="46">
        <v>438</v>
      </c>
      <c r="B440" s="60">
        <v>0.1109</v>
      </c>
      <c r="C440" s="60">
        <v>0.1207</v>
      </c>
      <c r="D440" s="60">
        <v>0.2319</v>
      </c>
    </row>
    <row r="441" spans="1:4">
      <c r="A441" s="46">
        <v>439</v>
      </c>
      <c r="B441" s="60">
        <v>0.111</v>
      </c>
      <c r="C441" s="60">
        <v>0.1208</v>
      </c>
      <c r="D441" s="60">
        <v>0.23169999999999999</v>
      </c>
    </row>
    <row r="442" spans="1:4">
      <c r="A442" s="46">
        <v>440</v>
      </c>
      <c r="B442" s="60">
        <v>0.111</v>
      </c>
      <c r="C442" s="60">
        <v>0.1208</v>
      </c>
      <c r="D442" s="60">
        <v>0.2316</v>
      </c>
    </row>
    <row r="443" spans="1:4">
      <c r="A443" s="46">
        <v>441</v>
      </c>
      <c r="B443" s="60">
        <v>0.1111</v>
      </c>
      <c r="C443" s="60">
        <v>0.12089999999999999</v>
      </c>
      <c r="D443" s="60">
        <v>0.23139999999999999</v>
      </c>
    </row>
    <row r="444" spans="1:4">
      <c r="A444" s="46">
        <v>442</v>
      </c>
      <c r="B444" s="60">
        <v>0.1111</v>
      </c>
      <c r="C444" s="60">
        <v>0.12089999999999999</v>
      </c>
      <c r="D444" s="60">
        <v>0.23130000000000001</v>
      </c>
    </row>
    <row r="445" spans="1:4">
      <c r="A445" s="46">
        <v>443</v>
      </c>
      <c r="B445" s="60">
        <v>0.11119999999999999</v>
      </c>
      <c r="C445" s="60">
        <v>0.121</v>
      </c>
      <c r="D445" s="60">
        <v>0.2311</v>
      </c>
    </row>
    <row r="446" spans="1:4">
      <c r="A446" s="46">
        <v>444</v>
      </c>
      <c r="B446" s="60">
        <v>0.11119999999999999</v>
      </c>
      <c r="C446" s="60">
        <v>0.121</v>
      </c>
      <c r="D446" s="60">
        <v>0.23100000000000001</v>
      </c>
    </row>
    <row r="447" spans="1:4">
      <c r="A447" s="46">
        <v>445</v>
      </c>
      <c r="B447" s="60">
        <v>0.1113</v>
      </c>
      <c r="C447" s="60">
        <v>0.1211</v>
      </c>
      <c r="D447" s="60">
        <v>0.23089999999999999</v>
      </c>
    </row>
    <row r="448" spans="1:4">
      <c r="A448" s="46">
        <v>446</v>
      </c>
      <c r="B448" s="60">
        <v>0.1113</v>
      </c>
      <c r="C448" s="60">
        <v>0.1211</v>
      </c>
      <c r="D448" s="60">
        <v>0.23069999999999999</v>
      </c>
    </row>
    <row r="449" spans="1:4">
      <c r="A449" s="46">
        <v>447</v>
      </c>
      <c r="B449" s="60">
        <v>0.1114</v>
      </c>
      <c r="C449" s="60">
        <v>0.1212</v>
      </c>
      <c r="D449" s="60">
        <v>0.2306</v>
      </c>
    </row>
    <row r="450" spans="1:4">
      <c r="A450" s="46">
        <v>448</v>
      </c>
      <c r="B450" s="60">
        <v>0.1114</v>
      </c>
      <c r="C450" s="60">
        <v>0.1212</v>
      </c>
      <c r="D450" s="60">
        <v>0.23039999999999999</v>
      </c>
    </row>
    <row r="451" spans="1:4">
      <c r="A451" s="46">
        <v>449</v>
      </c>
      <c r="B451" s="60">
        <v>0.1115</v>
      </c>
      <c r="C451" s="60">
        <v>0.12130000000000001</v>
      </c>
      <c r="D451" s="60">
        <v>0.2303</v>
      </c>
    </row>
    <row r="452" spans="1:4">
      <c r="A452" s="46">
        <v>450</v>
      </c>
      <c r="B452" s="60">
        <v>0.1115</v>
      </c>
      <c r="C452" s="60">
        <v>0.12130000000000001</v>
      </c>
      <c r="D452" s="60">
        <v>0.2301</v>
      </c>
    </row>
    <row r="453" spans="1:4">
      <c r="A453" s="46">
        <v>451</v>
      </c>
      <c r="B453" s="60">
        <v>0.1116</v>
      </c>
      <c r="C453" s="60">
        <v>0.12139999999999999</v>
      </c>
      <c r="D453" s="60">
        <v>0.23</v>
      </c>
    </row>
    <row r="454" spans="1:4">
      <c r="A454" s="46">
        <v>452</v>
      </c>
      <c r="B454" s="60">
        <v>0.1116</v>
      </c>
      <c r="C454" s="60">
        <v>0.12139999999999999</v>
      </c>
      <c r="D454" s="60">
        <v>0.22989999999999999</v>
      </c>
    </row>
    <row r="455" spans="1:4">
      <c r="A455" s="46">
        <v>453</v>
      </c>
      <c r="B455" s="60">
        <v>0.11169999999999999</v>
      </c>
      <c r="C455" s="60">
        <v>0.1215</v>
      </c>
      <c r="D455" s="60">
        <v>0.22969999999999999</v>
      </c>
    </row>
    <row r="456" spans="1:4">
      <c r="A456" s="46">
        <v>454</v>
      </c>
      <c r="B456" s="60">
        <v>0.1118</v>
      </c>
      <c r="C456" s="60">
        <v>0.1215</v>
      </c>
      <c r="D456" s="60">
        <v>0.2296</v>
      </c>
    </row>
    <row r="457" spans="1:4">
      <c r="A457" s="46">
        <v>455</v>
      </c>
      <c r="B457" s="60">
        <v>0.1118</v>
      </c>
      <c r="C457" s="60">
        <v>0.1216</v>
      </c>
      <c r="D457" s="60">
        <v>0.22939999999999999</v>
      </c>
    </row>
    <row r="458" spans="1:4">
      <c r="A458" s="46">
        <v>456</v>
      </c>
      <c r="B458" s="60">
        <v>0.1119</v>
      </c>
      <c r="C458" s="60">
        <v>0.1216</v>
      </c>
      <c r="D458" s="60">
        <v>0.2293</v>
      </c>
    </row>
    <row r="459" spans="1:4">
      <c r="A459" s="46">
        <v>457</v>
      </c>
      <c r="B459" s="60">
        <v>0.1119</v>
      </c>
      <c r="C459" s="60">
        <v>0.1217</v>
      </c>
      <c r="D459" s="60">
        <v>0.22919999999999999</v>
      </c>
    </row>
    <row r="460" spans="1:4">
      <c r="A460" s="46">
        <v>458</v>
      </c>
      <c r="B460" s="60">
        <v>0.112</v>
      </c>
      <c r="C460" s="60">
        <v>0.12180000000000001</v>
      </c>
      <c r="D460" s="60">
        <v>0.22900000000000001</v>
      </c>
    </row>
    <row r="461" spans="1:4">
      <c r="A461" s="46">
        <v>459</v>
      </c>
      <c r="B461" s="60">
        <v>0.112</v>
      </c>
      <c r="C461" s="60">
        <v>0.12180000000000001</v>
      </c>
      <c r="D461" s="60">
        <v>0.22889999999999999</v>
      </c>
    </row>
    <row r="462" spans="1:4">
      <c r="A462" s="46">
        <v>460</v>
      </c>
      <c r="B462" s="60">
        <v>0.11210000000000001</v>
      </c>
      <c r="C462" s="60">
        <v>0.12189999999999999</v>
      </c>
      <c r="D462" s="60">
        <v>0.22869999999999999</v>
      </c>
    </row>
    <row r="463" spans="1:4">
      <c r="A463" s="46">
        <v>461</v>
      </c>
      <c r="B463" s="60">
        <v>0.11210000000000001</v>
      </c>
      <c r="C463" s="60">
        <v>0.12189999999999999</v>
      </c>
      <c r="D463" s="60">
        <v>0.2286</v>
      </c>
    </row>
    <row r="464" spans="1:4">
      <c r="A464" s="46">
        <v>462</v>
      </c>
      <c r="B464" s="60">
        <v>0.11219999999999999</v>
      </c>
      <c r="C464" s="60">
        <v>0.122</v>
      </c>
      <c r="D464" s="60">
        <v>0.22839999999999999</v>
      </c>
    </row>
    <row r="465" spans="1:4">
      <c r="A465" s="46">
        <v>463</v>
      </c>
      <c r="B465" s="60">
        <v>0.11219999999999999</v>
      </c>
      <c r="C465" s="60">
        <v>0.122</v>
      </c>
      <c r="D465" s="60">
        <v>0.2283</v>
      </c>
    </row>
    <row r="466" spans="1:4">
      <c r="A466" s="46">
        <v>464</v>
      </c>
      <c r="B466" s="60">
        <v>0.1123</v>
      </c>
      <c r="C466" s="60">
        <v>0.1221</v>
      </c>
      <c r="D466" s="60">
        <v>0.22819999999999999</v>
      </c>
    </row>
    <row r="467" spans="1:4">
      <c r="A467" s="46">
        <v>465</v>
      </c>
      <c r="B467" s="60">
        <v>0.1123</v>
      </c>
      <c r="C467" s="60">
        <v>0.1221</v>
      </c>
      <c r="D467" s="60">
        <v>0.22800000000000001</v>
      </c>
    </row>
    <row r="468" spans="1:4">
      <c r="A468" s="46">
        <v>466</v>
      </c>
      <c r="B468" s="60">
        <v>0.1124</v>
      </c>
      <c r="C468" s="60">
        <v>0.1222</v>
      </c>
      <c r="D468" s="60">
        <v>0.22789999999999999</v>
      </c>
    </row>
    <row r="469" spans="1:4">
      <c r="A469" s="46">
        <v>467</v>
      </c>
      <c r="B469" s="60">
        <v>0.1124</v>
      </c>
      <c r="C469" s="60">
        <v>0.1222</v>
      </c>
      <c r="D469" s="60">
        <v>0.22770000000000001</v>
      </c>
    </row>
    <row r="470" spans="1:4">
      <c r="A470" s="46">
        <v>468</v>
      </c>
      <c r="B470" s="60">
        <v>0.1125</v>
      </c>
      <c r="C470" s="60">
        <v>0.12230000000000001</v>
      </c>
      <c r="D470" s="60">
        <v>0.2276</v>
      </c>
    </row>
    <row r="471" spans="1:4">
      <c r="A471" s="46">
        <v>469</v>
      </c>
      <c r="B471" s="60">
        <v>0.1125</v>
      </c>
      <c r="C471" s="60">
        <v>0.12230000000000001</v>
      </c>
      <c r="D471" s="60">
        <v>0.22750000000000001</v>
      </c>
    </row>
    <row r="472" spans="1:4">
      <c r="A472" s="46">
        <v>470</v>
      </c>
      <c r="B472" s="60">
        <v>0.11260000000000001</v>
      </c>
      <c r="C472" s="60">
        <v>0.12239999999999999</v>
      </c>
      <c r="D472" s="60">
        <v>0.2273</v>
      </c>
    </row>
    <row r="473" spans="1:4">
      <c r="A473" s="46">
        <v>471</v>
      </c>
      <c r="B473" s="60">
        <v>0.11260000000000001</v>
      </c>
      <c r="C473" s="60">
        <v>0.12239999999999999</v>
      </c>
      <c r="D473" s="60">
        <v>0.22720000000000001</v>
      </c>
    </row>
    <row r="474" spans="1:4">
      <c r="A474" s="46">
        <v>472</v>
      </c>
      <c r="B474" s="60">
        <v>0.11269999999999999</v>
      </c>
      <c r="C474" s="60">
        <v>0.1225</v>
      </c>
      <c r="D474" s="60">
        <v>0.22700000000000001</v>
      </c>
    </row>
    <row r="475" spans="1:4">
      <c r="A475" s="46">
        <v>473</v>
      </c>
      <c r="B475" s="60">
        <v>0.11269999999999999</v>
      </c>
      <c r="C475" s="60">
        <v>0.1225</v>
      </c>
      <c r="D475" s="60">
        <v>0.22689999999999999</v>
      </c>
    </row>
    <row r="476" spans="1:4">
      <c r="A476" s="46">
        <v>474</v>
      </c>
      <c r="B476" s="60">
        <v>0.1128</v>
      </c>
      <c r="C476" s="60">
        <v>0.1226</v>
      </c>
      <c r="D476" s="60">
        <v>0.22670000000000001</v>
      </c>
    </row>
    <row r="477" spans="1:4">
      <c r="A477" s="46">
        <v>475</v>
      </c>
      <c r="B477" s="60">
        <v>0.1128</v>
      </c>
      <c r="C477" s="60">
        <v>0.1226</v>
      </c>
      <c r="D477" s="60">
        <v>0.2266</v>
      </c>
    </row>
    <row r="478" spans="1:4">
      <c r="A478" s="46">
        <v>476</v>
      </c>
      <c r="B478" s="60">
        <v>0.1129</v>
      </c>
      <c r="C478" s="60">
        <v>0.1227</v>
      </c>
      <c r="D478" s="60">
        <v>0.22650000000000001</v>
      </c>
    </row>
    <row r="479" spans="1:4">
      <c r="A479" s="46">
        <v>477</v>
      </c>
      <c r="B479" s="60">
        <v>0.1129</v>
      </c>
      <c r="C479" s="60">
        <v>0.1227</v>
      </c>
      <c r="D479" s="60">
        <v>0.2263</v>
      </c>
    </row>
    <row r="480" spans="1:4">
      <c r="A480" s="46">
        <v>478</v>
      </c>
      <c r="B480" s="60">
        <v>0.113</v>
      </c>
      <c r="C480" s="60">
        <v>0.12280000000000001</v>
      </c>
      <c r="D480" s="60">
        <v>0.22620000000000001</v>
      </c>
    </row>
    <row r="481" spans="1:4">
      <c r="A481" s="46">
        <v>479</v>
      </c>
      <c r="B481" s="60">
        <v>0.113</v>
      </c>
      <c r="C481" s="60">
        <v>0.12280000000000001</v>
      </c>
      <c r="D481" s="60">
        <v>0.22600000000000001</v>
      </c>
    </row>
    <row r="482" spans="1:4">
      <c r="A482" s="46">
        <v>480</v>
      </c>
      <c r="B482" s="60">
        <v>0.11310000000000001</v>
      </c>
      <c r="C482" s="60">
        <v>0.1229</v>
      </c>
      <c r="D482" s="60">
        <v>0.22589999999999999</v>
      </c>
    </row>
    <row r="483" spans="1:4">
      <c r="A483" s="46">
        <v>481</v>
      </c>
      <c r="B483" s="60">
        <v>0.11310000000000001</v>
      </c>
      <c r="C483" s="60">
        <v>0.1229</v>
      </c>
      <c r="D483" s="60">
        <v>0.22570000000000001</v>
      </c>
    </row>
    <row r="484" spans="1:4">
      <c r="A484" s="46">
        <v>482</v>
      </c>
      <c r="B484" s="60">
        <v>0.1132</v>
      </c>
      <c r="C484" s="60">
        <v>0.123</v>
      </c>
      <c r="D484" s="60">
        <v>0.22559999999999999</v>
      </c>
    </row>
    <row r="485" spans="1:4">
      <c r="A485" s="46">
        <v>483</v>
      </c>
      <c r="B485" s="60">
        <v>0.1133</v>
      </c>
      <c r="C485" s="60">
        <v>0.123</v>
      </c>
      <c r="D485" s="60">
        <v>0.22550000000000001</v>
      </c>
    </row>
    <row r="486" spans="1:4">
      <c r="A486" s="46">
        <v>484</v>
      </c>
      <c r="B486" s="60">
        <v>0.1133</v>
      </c>
      <c r="C486" s="60">
        <v>0.1231</v>
      </c>
      <c r="D486" s="60">
        <v>0.2253</v>
      </c>
    </row>
    <row r="487" spans="1:4">
      <c r="A487" s="46">
        <v>485</v>
      </c>
      <c r="B487" s="60">
        <v>0.1134</v>
      </c>
      <c r="C487" s="60">
        <v>0.1231</v>
      </c>
      <c r="D487" s="60">
        <v>0.22520000000000001</v>
      </c>
    </row>
    <row r="488" spans="1:4">
      <c r="A488" s="46">
        <v>486</v>
      </c>
      <c r="B488" s="60">
        <v>0.1134</v>
      </c>
      <c r="C488" s="60">
        <v>0.1232</v>
      </c>
      <c r="D488" s="60">
        <v>0.22500000000000001</v>
      </c>
    </row>
    <row r="489" spans="1:4">
      <c r="A489" s="46">
        <v>487</v>
      </c>
      <c r="B489" s="60">
        <v>0.1135</v>
      </c>
      <c r="C489" s="60">
        <v>0.1232</v>
      </c>
      <c r="D489" s="60">
        <v>0.22489999999999999</v>
      </c>
    </row>
    <row r="490" spans="1:4">
      <c r="A490" s="46">
        <v>488</v>
      </c>
      <c r="B490" s="60">
        <v>0.1135</v>
      </c>
      <c r="C490" s="60">
        <v>0.12330000000000001</v>
      </c>
      <c r="D490" s="60">
        <v>0.2248</v>
      </c>
    </row>
    <row r="491" spans="1:4">
      <c r="A491" s="46">
        <v>489</v>
      </c>
      <c r="B491" s="60">
        <v>0.11360000000000001</v>
      </c>
      <c r="C491" s="60">
        <v>0.12330000000000001</v>
      </c>
      <c r="D491" s="60">
        <v>0.22459999999999999</v>
      </c>
    </row>
    <row r="492" spans="1:4">
      <c r="A492" s="46">
        <v>490</v>
      </c>
      <c r="B492" s="60">
        <v>0.11360000000000001</v>
      </c>
      <c r="C492" s="60">
        <v>0.1234</v>
      </c>
      <c r="D492" s="60">
        <v>0.22450000000000001</v>
      </c>
    </row>
    <row r="493" spans="1:4">
      <c r="A493" s="46">
        <v>491</v>
      </c>
      <c r="B493" s="60">
        <v>0.1137</v>
      </c>
      <c r="C493" s="60">
        <v>0.1234</v>
      </c>
      <c r="D493" s="60">
        <v>0.2243</v>
      </c>
    </row>
    <row r="494" spans="1:4">
      <c r="A494" s="46">
        <v>492</v>
      </c>
      <c r="B494" s="60">
        <v>0.1137</v>
      </c>
      <c r="C494" s="60">
        <v>0.1235</v>
      </c>
      <c r="D494" s="60">
        <v>0.22420000000000001</v>
      </c>
    </row>
    <row r="495" spans="1:4">
      <c r="A495" s="46">
        <v>493</v>
      </c>
      <c r="B495" s="60">
        <v>0.1138</v>
      </c>
      <c r="C495" s="60">
        <v>0.1235</v>
      </c>
      <c r="D495" s="60">
        <v>0.224</v>
      </c>
    </row>
    <row r="496" spans="1:4">
      <c r="A496" s="46">
        <v>494</v>
      </c>
      <c r="B496" s="60">
        <v>0.1138</v>
      </c>
      <c r="C496" s="60">
        <v>0.1236</v>
      </c>
      <c r="D496" s="60">
        <v>0.22389999999999999</v>
      </c>
    </row>
    <row r="497" spans="1:4">
      <c r="A497" s="46">
        <v>495</v>
      </c>
      <c r="B497" s="60">
        <v>0.1139</v>
      </c>
      <c r="C497" s="60">
        <v>0.1236</v>
      </c>
      <c r="D497" s="60">
        <v>0.2238</v>
      </c>
    </row>
    <row r="498" spans="1:4">
      <c r="A498" s="46">
        <v>496</v>
      </c>
      <c r="B498" s="60">
        <v>0.1139</v>
      </c>
      <c r="C498" s="60">
        <v>0.1237</v>
      </c>
      <c r="D498" s="60">
        <v>0.22359999999999999</v>
      </c>
    </row>
    <row r="499" spans="1:4">
      <c r="A499" s="46">
        <v>497</v>
      </c>
      <c r="B499" s="60">
        <v>0.114</v>
      </c>
      <c r="C499" s="60">
        <v>0.12379999999999999</v>
      </c>
      <c r="D499" s="60">
        <v>0.2235</v>
      </c>
    </row>
    <row r="500" spans="1:4">
      <c r="A500" s="46">
        <v>498</v>
      </c>
      <c r="B500" s="60">
        <v>0.114</v>
      </c>
      <c r="C500" s="60">
        <v>0.12379999999999999</v>
      </c>
      <c r="D500" s="60">
        <v>0.2233</v>
      </c>
    </row>
    <row r="501" spans="1:4">
      <c r="A501" s="46">
        <v>499</v>
      </c>
      <c r="B501" s="60">
        <v>0.11409999999999999</v>
      </c>
      <c r="C501" s="60">
        <v>0.1239</v>
      </c>
      <c r="D501" s="60">
        <v>0.22320000000000001</v>
      </c>
    </row>
    <row r="502" spans="1:4">
      <c r="A502" s="46">
        <v>500</v>
      </c>
      <c r="B502" s="60">
        <v>0.11409999999999999</v>
      </c>
      <c r="C502" s="60">
        <v>0.1239</v>
      </c>
      <c r="D502" s="60">
        <v>0.22309999999999999</v>
      </c>
    </row>
    <row r="503" spans="1:4">
      <c r="A503" s="46">
        <v>501</v>
      </c>
      <c r="B503" s="60">
        <v>0.1142</v>
      </c>
      <c r="C503" s="60">
        <v>0.124</v>
      </c>
      <c r="D503" s="60">
        <v>0.22289999999999999</v>
      </c>
    </row>
    <row r="504" spans="1:4">
      <c r="A504" s="46">
        <v>502</v>
      </c>
      <c r="B504" s="60">
        <v>0.1142</v>
      </c>
      <c r="C504" s="60">
        <v>0.124</v>
      </c>
      <c r="D504" s="60">
        <v>0.2228</v>
      </c>
    </row>
    <row r="505" spans="1:4">
      <c r="A505" s="46">
        <v>503</v>
      </c>
      <c r="B505" s="60">
        <v>0.1143</v>
      </c>
      <c r="C505" s="60">
        <v>0.1241</v>
      </c>
      <c r="D505" s="60">
        <v>0.22259999999999999</v>
      </c>
    </row>
    <row r="506" spans="1:4">
      <c r="A506" s="46">
        <v>504</v>
      </c>
      <c r="B506" s="60">
        <v>0.1143</v>
      </c>
      <c r="C506" s="60">
        <v>0.1241</v>
      </c>
      <c r="D506" s="60">
        <v>0.2225</v>
      </c>
    </row>
    <row r="507" spans="1:4">
      <c r="A507" s="46">
        <v>505</v>
      </c>
      <c r="B507" s="60">
        <v>0.1144</v>
      </c>
      <c r="C507" s="60">
        <v>0.1242</v>
      </c>
      <c r="D507" s="60">
        <v>0.2223</v>
      </c>
    </row>
    <row r="508" spans="1:4">
      <c r="A508" s="46">
        <v>506</v>
      </c>
      <c r="B508" s="60">
        <v>0.1144</v>
      </c>
      <c r="C508" s="60">
        <v>0.1242</v>
      </c>
      <c r="D508" s="60">
        <v>0.22220000000000001</v>
      </c>
    </row>
    <row r="509" spans="1:4">
      <c r="A509" s="46">
        <v>507</v>
      </c>
      <c r="B509" s="60">
        <v>0.1145</v>
      </c>
      <c r="C509" s="60">
        <v>0.12429999999999999</v>
      </c>
      <c r="D509" s="60">
        <v>0.22209999999999999</v>
      </c>
    </row>
    <row r="510" spans="1:4">
      <c r="A510" s="46">
        <v>508</v>
      </c>
      <c r="B510" s="60">
        <v>0.1145</v>
      </c>
      <c r="C510" s="60">
        <v>0.12429999999999999</v>
      </c>
      <c r="D510" s="60">
        <v>0.22189999999999999</v>
      </c>
    </row>
    <row r="511" spans="1:4">
      <c r="A511" s="46">
        <v>509</v>
      </c>
      <c r="B511" s="60">
        <v>0.11459999999999999</v>
      </c>
      <c r="C511" s="60">
        <v>0.1244</v>
      </c>
      <c r="D511" s="60">
        <v>0.2218</v>
      </c>
    </row>
    <row r="512" spans="1:4">
      <c r="A512" s="46">
        <v>510</v>
      </c>
      <c r="B512" s="60">
        <v>0.1147</v>
      </c>
      <c r="C512" s="60">
        <v>0.1244</v>
      </c>
      <c r="D512" s="60">
        <v>0.22159999999999999</v>
      </c>
    </row>
    <row r="513" spans="1:4">
      <c r="A513" s="46">
        <v>511</v>
      </c>
      <c r="B513" s="60">
        <v>0.1147</v>
      </c>
      <c r="C513" s="60">
        <v>0.1245</v>
      </c>
      <c r="D513" s="60">
        <v>0.2215</v>
      </c>
    </row>
    <row r="514" spans="1:4">
      <c r="A514" s="46">
        <v>512</v>
      </c>
      <c r="B514" s="60">
        <v>0.1148</v>
      </c>
      <c r="C514" s="60">
        <v>0.1245</v>
      </c>
      <c r="D514" s="60">
        <v>0.22140000000000001</v>
      </c>
    </row>
    <row r="515" spans="1:4">
      <c r="A515" s="46">
        <v>513</v>
      </c>
      <c r="B515" s="60">
        <v>0.1148</v>
      </c>
      <c r="C515" s="60">
        <v>0.1246</v>
      </c>
      <c r="D515" s="60">
        <v>0.22120000000000001</v>
      </c>
    </row>
    <row r="516" spans="1:4">
      <c r="A516" s="46">
        <v>514</v>
      </c>
      <c r="B516" s="60">
        <v>0.1149</v>
      </c>
      <c r="C516" s="60">
        <v>0.1246</v>
      </c>
      <c r="D516" s="60">
        <v>0.22109999999999999</v>
      </c>
    </row>
    <row r="517" spans="1:4">
      <c r="A517" s="46">
        <v>515</v>
      </c>
      <c r="B517" s="60">
        <v>0.1149</v>
      </c>
      <c r="C517" s="60">
        <v>0.12470000000000001</v>
      </c>
      <c r="D517" s="60">
        <v>0.22090000000000001</v>
      </c>
    </row>
    <row r="518" spans="1:4">
      <c r="A518" s="46">
        <v>516</v>
      </c>
      <c r="B518" s="60">
        <v>0.115</v>
      </c>
      <c r="C518" s="60">
        <v>0.12470000000000001</v>
      </c>
      <c r="D518" s="60">
        <v>0.2208</v>
      </c>
    </row>
    <row r="519" spans="1:4">
      <c r="A519" s="46">
        <v>517</v>
      </c>
      <c r="B519" s="60">
        <v>0.115</v>
      </c>
      <c r="C519" s="60">
        <v>0.12479999999999999</v>
      </c>
      <c r="D519" s="60">
        <v>0.22059999999999999</v>
      </c>
    </row>
    <row r="520" spans="1:4">
      <c r="A520" s="46">
        <v>518</v>
      </c>
      <c r="B520" s="60">
        <v>0.11509999999999999</v>
      </c>
      <c r="C520" s="60">
        <v>0.12479999999999999</v>
      </c>
      <c r="D520" s="60">
        <v>0.2205</v>
      </c>
    </row>
    <row r="521" spans="1:4">
      <c r="A521" s="46">
        <v>519</v>
      </c>
      <c r="B521" s="60">
        <v>0.11509999999999999</v>
      </c>
      <c r="C521" s="60">
        <v>0.1249</v>
      </c>
      <c r="D521" s="60">
        <v>0.22040000000000001</v>
      </c>
    </row>
    <row r="522" spans="1:4">
      <c r="A522" s="46">
        <v>520</v>
      </c>
      <c r="B522" s="60">
        <v>0.1152</v>
      </c>
      <c r="C522" s="60">
        <v>0.1249</v>
      </c>
      <c r="D522" s="60">
        <v>0.22020000000000001</v>
      </c>
    </row>
    <row r="523" spans="1:4">
      <c r="A523" s="46">
        <v>521</v>
      </c>
      <c r="B523" s="60">
        <v>0.1152</v>
      </c>
      <c r="C523" s="60">
        <v>0.125</v>
      </c>
      <c r="D523" s="60">
        <v>0.22009999999999999</v>
      </c>
    </row>
    <row r="524" spans="1:4">
      <c r="A524" s="46">
        <v>522</v>
      </c>
      <c r="B524" s="60">
        <v>0.1153</v>
      </c>
      <c r="C524" s="60">
        <v>0.125</v>
      </c>
      <c r="D524" s="60">
        <v>0.21990000000000001</v>
      </c>
    </row>
    <row r="525" spans="1:4">
      <c r="A525" s="46">
        <v>523</v>
      </c>
      <c r="B525" s="60">
        <v>0.1153</v>
      </c>
      <c r="C525" s="60">
        <v>0.12509999999999999</v>
      </c>
      <c r="D525" s="60">
        <v>0.2198</v>
      </c>
    </row>
    <row r="526" spans="1:4">
      <c r="A526" s="46">
        <v>524</v>
      </c>
      <c r="B526" s="60">
        <v>0.1154</v>
      </c>
      <c r="C526" s="60">
        <v>0.12509999999999999</v>
      </c>
      <c r="D526" s="60">
        <v>0.21959999999999999</v>
      </c>
    </row>
    <row r="527" spans="1:4">
      <c r="A527" s="46">
        <v>525</v>
      </c>
      <c r="B527" s="60">
        <v>0.1154</v>
      </c>
      <c r="C527" s="60">
        <v>0.12520000000000001</v>
      </c>
      <c r="D527" s="60">
        <v>0.2195</v>
      </c>
    </row>
    <row r="528" spans="1:4">
      <c r="A528" s="46">
        <v>526</v>
      </c>
      <c r="B528" s="60">
        <v>0.11550000000000001</v>
      </c>
      <c r="C528" s="60">
        <v>0.12520000000000001</v>
      </c>
      <c r="D528" s="60">
        <v>0.21940000000000001</v>
      </c>
    </row>
    <row r="529" spans="1:4">
      <c r="A529" s="46">
        <v>527</v>
      </c>
      <c r="B529" s="60">
        <v>0.11550000000000001</v>
      </c>
      <c r="C529" s="60">
        <v>0.12529999999999999</v>
      </c>
      <c r="D529" s="60">
        <v>0.21920000000000001</v>
      </c>
    </row>
    <row r="530" spans="1:4">
      <c r="A530" s="46">
        <v>528</v>
      </c>
      <c r="B530" s="60">
        <v>0.11559999999999999</v>
      </c>
      <c r="C530" s="60">
        <v>0.12529999999999999</v>
      </c>
      <c r="D530" s="60">
        <v>0.21909999999999999</v>
      </c>
    </row>
    <row r="531" spans="1:4">
      <c r="A531" s="46">
        <v>529</v>
      </c>
      <c r="B531" s="60">
        <v>0.11559999999999999</v>
      </c>
      <c r="C531" s="60">
        <v>0.12540000000000001</v>
      </c>
      <c r="D531" s="60">
        <v>0.21890000000000001</v>
      </c>
    </row>
    <row r="532" spans="1:4">
      <c r="A532" s="46">
        <v>530</v>
      </c>
      <c r="B532" s="60">
        <v>0.1157</v>
      </c>
      <c r="C532" s="60">
        <v>0.12540000000000001</v>
      </c>
      <c r="D532" s="60">
        <v>0.21879999999999999</v>
      </c>
    </row>
    <row r="533" spans="1:4">
      <c r="A533" s="46">
        <v>531</v>
      </c>
      <c r="B533" s="60">
        <v>0.1157</v>
      </c>
      <c r="C533" s="60">
        <v>0.1255</v>
      </c>
      <c r="D533" s="60">
        <v>0.21870000000000001</v>
      </c>
    </row>
    <row r="534" spans="1:4">
      <c r="A534" s="46">
        <v>532</v>
      </c>
      <c r="B534" s="60">
        <v>0.1158</v>
      </c>
      <c r="C534" s="60">
        <v>0.1255</v>
      </c>
      <c r="D534" s="60">
        <v>0.2185</v>
      </c>
    </row>
    <row r="535" spans="1:4">
      <c r="A535" s="46">
        <v>533</v>
      </c>
      <c r="B535" s="60">
        <v>0.1158</v>
      </c>
      <c r="C535" s="60">
        <v>0.12559999999999999</v>
      </c>
      <c r="D535" s="60">
        <v>0.21840000000000001</v>
      </c>
    </row>
    <row r="536" spans="1:4">
      <c r="A536" s="46">
        <v>534</v>
      </c>
      <c r="B536" s="60">
        <v>0.1159</v>
      </c>
      <c r="C536" s="60">
        <v>0.12570000000000001</v>
      </c>
      <c r="D536" s="60">
        <v>0.21820000000000001</v>
      </c>
    </row>
    <row r="537" spans="1:4">
      <c r="A537" s="46">
        <v>535</v>
      </c>
      <c r="B537" s="60">
        <v>0.1159</v>
      </c>
      <c r="C537" s="60">
        <v>0.12570000000000001</v>
      </c>
      <c r="D537" s="60">
        <v>0.21809999999999999</v>
      </c>
    </row>
    <row r="538" spans="1:4">
      <c r="A538" s="46">
        <v>536</v>
      </c>
      <c r="B538" s="60">
        <v>0.11600000000000001</v>
      </c>
      <c r="C538" s="60">
        <v>0.1258</v>
      </c>
      <c r="D538" s="60">
        <v>0.21790000000000001</v>
      </c>
    </row>
    <row r="539" spans="1:4">
      <c r="A539" s="46">
        <v>537</v>
      </c>
      <c r="B539" s="60">
        <v>0.11600000000000001</v>
      </c>
      <c r="C539" s="60">
        <v>0.1258</v>
      </c>
      <c r="D539" s="60">
        <v>0.21779999999999999</v>
      </c>
    </row>
    <row r="540" spans="1:4">
      <c r="A540" s="46">
        <v>538</v>
      </c>
      <c r="B540" s="60">
        <v>0.11609999999999999</v>
      </c>
      <c r="C540" s="60">
        <v>0.12590000000000001</v>
      </c>
      <c r="D540" s="60">
        <v>0.2177</v>
      </c>
    </row>
    <row r="541" spans="1:4">
      <c r="A541" s="46">
        <v>539</v>
      </c>
      <c r="B541" s="60">
        <v>0.1162</v>
      </c>
      <c r="C541" s="60">
        <v>0.12590000000000001</v>
      </c>
      <c r="D541" s="60">
        <v>0.2175</v>
      </c>
    </row>
    <row r="542" spans="1:4">
      <c r="A542" s="46">
        <v>540</v>
      </c>
      <c r="B542" s="60">
        <v>0.1162</v>
      </c>
      <c r="C542" s="60">
        <v>0.126</v>
      </c>
      <c r="D542" s="60">
        <v>0.21740000000000001</v>
      </c>
    </row>
    <row r="543" spans="1:4">
      <c r="A543" s="46">
        <v>541</v>
      </c>
      <c r="B543" s="60">
        <v>0.1163</v>
      </c>
      <c r="C543" s="60">
        <v>0.126</v>
      </c>
      <c r="D543" s="60">
        <v>0.2172</v>
      </c>
    </row>
    <row r="544" spans="1:4">
      <c r="A544" s="46">
        <v>542</v>
      </c>
      <c r="B544" s="60">
        <v>0.1163</v>
      </c>
      <c r="C544" s="60">
        <v>0.12609999999999999</v>
      </c>
      <c r="D544" s="60">
        <v>0.21709999999999999</v>
      </c>
    </row>
    <row r="545" spans="1:4">
      <c r="A545" s="46">
        <v>543</v>
      </c>
      <c r="B545" s="60">
        <v>0.1164</v>
      </c>
      <c r="C545" s="60">
        <v>0.12609999999999999</v>
      </c>
      <c r="D545" s="60">
        <v>0.217</v>
      </c>
    </row>
    <row r="546" spans="1:4">
      <c r="A546" s="46">
        <v>544</v>
      </c>
      <c r="B546" s="60">
        <v>0.1164</v>
      </c>
      <c r="C546" s="60">
        <v>0.12620000000000001</v>
      </c>
      <c r="D546" s="60">
        <v>0.21679999999999999</v>
      </c>
    </row>
    <row r="547" spans="1:4">
      <c r="A547" s="46">
        <v>545</v>
      </c>
      <c r="B547" s="60">
        <v>0.11650000000000001</v>
      </c>
      <c r="C547" s="60">
        <v>0.12620000000000001</v>
      </c>
      <c r="D547" s="60">
        <v>0.2167</v>
      </c>
    </row>
    <row r="548" spans="1:4">
      <c r="A548" s="46">
        <v>546</v>
      </c>
      <c r="B548" s="60">
        <v>0.11650000000000001</v>
      </c>
      <c r="C548" s="60">
        <v>0.1263</v>
      </c>
      <c r="D548" s="60">
        <v>0.2165</v>
      </c>
    </row>
    <row r="549" spans="1:4">
      <c r="A549" s="46">
        <v>547</v>
      </c>
      <c r="B549" s="60">
        <v>0.1166</v>
      </c>
      <c r="C549" s="60">
        <v>0.1263</v>
      </c>
      <c r="D549" s="60">
        <v>0.21640000000000001</v>
      </c>
    </row>
    <row r="550" spans="1:4">
      <c r="A550" s="46">
        <v>548</v>
      </c>
      <c r="B550" s="60">
        <v>0.1166</v>
      </c>
      <c r="C550" s="60">
        <v>0.12640000000000001</v>
      </c>
      <c r="D550" s="60">
        <v>0.2162</v>
      </c>
    </row>
    <row r="551" spans="1:4">
      <c r="A551" s="46">
        <v>549</v>
      </c>
      <c r="B551" s="60">
        <v>0.1166</v>
      </c>
      <c r="C551" s="60">
        <v>0.1263</v>
      </c>
      <c r="D551" s="60">
        <v>0.2162</v>
      </c>
    </row>
    <row r="552" spans="1:4">
      <c r="A552" s="46">
        <v>550</v>
      </c>
      <c r="B552" s="60">
        <v>0.1166</v>
      </c>
      <c r="C552" s="60">
        <v>0.12620000000000001</v>
      </c>
      <c r="D552" s="60">
        <v>0.2162</v>
      </c>
    </row>
    <row r="553" spans="1:4">
      <c r="A553" s="46">
        <v>551</v>
      </c>
      <c r="B553" s="60">
        <v>0.1166</v>
      </c>
      <c r="C553" s="60">
        <v>0.12620000000000001</v>
      </c>
      <c r="D553" s="60">
        <v>0.2162</v>
      </c>
    </row>
    <row r="554" spans="1:4">
      <c r="A554" s="46">
        <v>552</v>
      </c>
      <c r="B554" s="60">
        <v>0.1166</v>
      </c>
      <c r="C554" s="60">
        <v>0.12609999999999999</v>
      </c>
      <c r="D554" s="60">
        <v>0.2162</v>
      </c>
    </row>
    <row r="555" spans="1:4">
      <c r="A555" s="46">
        <v>553</v>
      </c>
      <c r="B555" s="60">
        <v>0.1166</v>
      </c>
      <c r="C555" s="60">
        <v>0.126</v>
      </c>
      <c r="D555" s="60">
        <v>0.2162</v>
      </c>
    </row>
    <row r="556" spans="1:4">
      <c r="A556" s="46">
        <v>554</v>
      </c>
      <c r="B556" s="60">
        <v>0.1166</v>
      </c>
      <c r="C556" s="60">
        <v>0.126</v>
      </c>
      <c r="D556" s="60">
        <v>0.2162</v>
      </c>
    </row>
    <row r="557" spans="1:4">
      <c r="A557" s="46">
        <v>555</v>
      </c>
      <c r="B557" s="60">
        <v>0.1166</v>
      </c>
      <c r="C557" s="60">
        <v>0.12590000000000001</v>
      </c>
      <c r="D557" s="60">
        <v>0.2162</v>
      </c>
    </row>
    <row r="558" spans="1:4">
      <c r="A558" s="46">
        <v>556</v>
      </c>
      <c r="B558" s="60">
        <v>0.1166</v>
      </c>
      <c r="C558" s="60">
        <v>0.1258</v>
      </c>
      <c r="D558" s="60">
        <v>0.2162</v>
      </c>
    </row>
    <row r="559" spans="1:4">
      <c r="A559" s="46">
        <v>557</v>
      </c>
      <c r="B559" s="60">
        <v>0.1166</v>
      </c>
      <c r="C559" s="60">
        <v>0.1258</v>
      </c>
      <c r="D559" s="60">
        <v>0.2162</v>
      </c>
    </row>
    <row r="560" spans="1:4">
      <c r="A560" s="46">
        <v>558</v>
      </c>
      <c r="B560" s="60">
        <v>0.1166</v>
      </c>
      <c r="C560" s="60">
        <v>0.12570000000000001</v>
      </c>
      <c r="D560" s="60">
        <v>0.2162</v>
      </c>
    </row>
    <row r="561" spans="1:4">
      <c r="A561" s="46">
        <v>559</v>
      </c>
      <c r="B561" s="60">
        <v>0.1166</v>
      </c>
      <c r="C561" s="60">
        <v>0.12559999999999999</v>
      </c>
      <c r="D561" s="60">
        <v>0.2162</v>
      </c>
    </row>
    <row r="562" spans="1:4">
      <c r="A562" s="46">
        <v>560</v>
      </c>
      <c r="B562" s="60">
        <v>0.1166</v>
      </c>
      <c r="C562" s="60">
        <v>0.12559999999999999</v>
      </c>
      <c r="D562" s="60">
        <v>0.2162</v>
      </c>
    </row>
    <row r="563" spans="1:4">
      <c r="A563" s="46">
        <v>561</v>
      </c>
      <c r="B563" s="60">
        <v>0.1166</v>
      </c>
      <c r="C563" s="60">
        <v>0.1255</v>
      </c>
      <c r="D563" s="60">
        <v>0.2162</v>
      </c>
    </row>
    <row r="564" spans="1:4">
      <c r="A564" s="46">
        <v>562</v>
      </c>
      <c r="B564" s="60">
        <v>0.1166</v>
      </c>
      <c r="C564" s="60">
        <v>0.12540000000000001</v>
      </c>
      <c r="D564" s="60">
        <v>0.2162</v>
      </c>
    </row>
    <row r="565" spans="1:4">
      <c r="A565" s="46">
        <v>563</v>
      </c>
      <c r="B565" s="60">
        <v>0.1166</v>
      </c>
      <c r="C565" s="60">
        <v>0.12540000000000001</v>
      </c>
      <c r="D565" s="60">
        <v>0.2162</v>
      </c>
    </row>
    <row r="566" spans="1:4">
      <c r="A566" s="46">
        <v>564</v>
      </c>
      <c r="B566" s="60">
        <v>0.1166</v>
      </c>
      <c r="C566" s="60">
        <v>0.12529999999999999</v>
      </c>
      <c r="D566" s="60">
        <v>0.2162</v>
      </c>
    </row>
    <row r="567" spans="1:4">
      <c r="A567" s="46">
        <v>565</v>
      </c>
      <c r="B567" s="60">
        <v>0.1166</v>
      </c>
      <c r="C567" s="60">
        <v>0.12520000000000001</v>
      </c>
      <c r="D567" s="60">
        <v>0.2162</v>
      </c>
    </row>
    <row r="568" spans="1:4">
      <c r="A568" s="46">
        <v>566</v>
      </c>
      <c r="B568" s="60">
        <v>0.1166</v>
      </c>
      <c r="C568" s="60">
        <v>0.12520000000000001</v>
      </c>
      <c r="D568" s="60">
        <v>0.2162</v>
      </c>
    </row>
    <row r="569" spans="1:4">
      <c r="A569" s="46">
        <v>567</v>
      </c>
      <c r="B569" s="60">
        <v>0.1166</v>
      </c>
      <c r="C569" s="60">
        <v>0.12509999999999999</v>
      </c>
      <c r="D569" s="60">
        <v>0.2162</v>
      </c>
    </row>
    <row r="570" spans="1:4">
      <c r="A570" s="46">
        <v>568</v>
      </c>
      <c r="B570" s="60">
        <v>0.1166</v>
      </c>
      <c r="C570" s="60">
        <v>0.125</v>
      </c>
      <c r="D570" s="60">
        <v>0.2162</v>
      </c>
    </row>
    <row r="571" spans="1:4">
      <c r="A571" s="46">
        <v>569</v>
      </c>
      <c r="B571" s="60">
        <v>0.1166</v>
      </c>
      <c r="C571" s="60">
        <v>0.125</v>
      </c>
      <c r="D571" s="60">
        <v>0.2162</v>
      </c>
    </row>
    <row r="572" spans="1:4">
      <c r="A572" s="46">
        <v>570</v>
      </c>
      <c r="B572" s="60">
        <v>0.1166</v>
      </c>
      <c r="C572" s="60">
        <v>0.1249</v>
      </c>
      <c r="D572" s="60">
        <v>0.2162</v>
      </c>
    </row>
    <row r="573" spans="1:4">
      <c r="A573" s="46">
        <v>571</v>
      </c>
      <c r="B573" s="60">
        <v>0.1166</v>
      </c>
      <c r="C573" s="60">
        <v>0.12479999999999999</v>
      </c>
      <c r="D573" s="60">
        <v>0.2162</v>
      </c>
    </row>
    <row r="574" spans="1:4">
      <c r="A574" s="46">
        <v>572</v>
      </c>
      <c r="B574" s="60">
        <v>0.1166</v>
      </c>
      <c r="C574" s="60">
        <v>0.12479999999999999</v>
      </c>
      <c r="D574" s="60">
        <v>0.2162</v>
      </c>
    </row>
    <row r="575" spans="1:4">
      <c r="A575" s="46">
        <v>573</v>
      </c>
      <c r="B575" s="60">
        <v>0.1166</v>
      </c>
      <c r="C575" s="60">
        <v>0.12470000000000001</v>
      </c>
      <c r="D575" s="60">
        <v>0.2162</v>
      </c>
    </row>
    <row r="576" spans="1:4">
      <c r="A576" s="46">
        <v>574</v>
      </c>
      <c r="B576" s="60">
        <v>0.1166</v>
      </c>
      <c r="C576" s="60">
        <v>0.1246</v>
      </c>
      <c r="D576" s="60">
        <v>0.2162</v>
      </c>
    </row>
    <row r="577" spans="1:4">
      <c r="A577" s="46">
        <v>575</v>
      </c>
      <c r="B577" s="60">
        <v>0.1166</v>
      </c>
      <c r="C577" s="60">
        <v>0.1246</v>
      </c>
      <c r="D577" s="60">
        <v>0.2162</v>
      </c>
    </row>
    <row r="578" spans="1:4">
      <c r="A578" s="46">
        <v>576</v>
      </c>
      <c r="B578" s="60">
        <v>0.1166</v>
      </c>
      <c r="C578" s="60">
        <v>0.1245</v>
      </c>
      <c r="D578" s="60">
        <v>0.2162</v>
      </c>
    </row>
    <row r="579" spans="1:4">
      <c r="A579" s="46">
        <v>577</v>
      </c>
      <c r="B579" s="60">
        <v>0.1166</v>
      </c>
      <c r="C579" s="60">
        <v>0.1244</v>
      </c>
      <c r="D579" s="60">
        <v>0.2162</v>
      </c>
    </row>
    <row r="580" spans="1:4">
      <c r="A580" s="46">
        <v>578</v>
      </c>
      <c r="B580" s="60">
        <v>0.1166</v>
      </c>
      <c r="C580" s="60">
        <v>0.1244</v>
      </c>
      <c r="D580" s="60">
        <v>0.2162</v>
      </c>
    </row>
    <row r="581" spans="1:4">
      <c r="A581" s="46">
        <v>579</v>
      </c>
      <c r="B581" s="60">
        <v>0.1166</v>
      </c>
      <c r="C581" s="60">
        <v>0.12429999999999999</v>
      </c>
      <c r="D581" s="60">
        <v>0.2162</v>
      </c>
    </row>
    <row r="582" spans="1:4">
      <c r="A582" s="46">
        <v>580</v>
      </c>
      <c r="B582" s="60">
        <v>0.1166</v>
      </c>
      <c r="C582" s="60">
        <v>0.1242</v>
      </c>
      <c r="D582" s="60">
        <v>0.2162</v>
      </c>
    </row>
    <row r="583" spans="1:4">
      <c r="A583" s="46">
        <v>581</v>
      </c>
      <c r="B583" s="60">
        <v>0.1166</v>
      </c>
      <c r="C583" s="60">
        <v>0.1242</v>
      </c>
      <c r="D583" s="60">
        <v>0.2162</v>
      </c>
    </row>
    <row r="584" spans="1:4">
      <c r="A584" s="46">
        <v>582</v>
      </c>
      <c r="B584" s="60">
        <v>0.1166</v>
      </c>
      <c r="C584" s="60">
        <v>0.1241</v>
      </c>
      <c r="D584" s="60">
        <v>0.2162</v>
      </c>
    </row>
    <row r="585" spans="1:4">
      <c r="A585" s="46">
        <v>583</v>
      </c>
      <c r="B585" s="60">
        <v>0.1166</v>
      </c>
      <c r="C585" s="60">
        <v>0.124</v>
      </c>
      <c r="D585" s="60">
        <v>0.2162</v>
      </c>
    </row>
    <row r="586" spans="1:4">
      <c r="A586" s="46">
        <v>584</v>
      </c>
      <c r="B586" s="60">
        <v>0.1166</v>
      </c>
      <c r="C586" s="60">
        <v>0.124</v>
      </c>
      <c r="D586" s="60">
        <v>0.2162</v>
      </c>
    </row>
    <row r="587" spans="1:4">
      <c r="A587" s="46">
        <v>585</v>
      </c>
      <c r="B587" s="60">
        <v>0.1166</v>
      </c>
      <c r="C587" s="60">
        <v>0.1239</v>
      </c>
      <c r="D587" s="60">
        <v>0.2162</v>
      </c>
    </row>
    <row r="588" spans="1:4">
      <c r="A588" s="46">
        <v>586</v>
      </c>
      <c r="B588" s="60">
        <v>0.1166</v>
      </c>
      <c r="C588" s="60">
        <v>0.12379999999999999</v>
      </c>
      <c r="D588" s="60">
        <v>0.2162</v>
      </c>
    </row>
    <row r="589" spans="1:4">
      <c r="A589" s="46">
        <v>587</v>
      </c>
      <c r="B589" s="60">
        <v>0.1166</v>
      </c>
      <c r="C589" s="60">
        <v>0.12379999999999999</v>
      </c>
      <c r="D589" s="60">
        <v>0.2162</v>
      </c>
    </row>
    <row r="590" spans="1:4">
      <c r="A590" s="46">
        <v>588</v>
      </c>
      <c r="B590" s="60">
        <v>0.1166</v>
      </c>
      <c r="C590" s="60">
        <v>0.1237</v>
      </c>
      <c r="D590" s="60">
        <v>0.2162</v>
      </c>
    </row>
    <row r="591" spans="1:4">
      <c r="A591" s="46">
        <v>589</v>
      </c>
      <c r="B591" s="60">
        <v>0.1166</v>
      </c>
      <c r="C591" s="60">
        <v>0.1236</v>
      </c>
      <c r="D591" s="60">
        <v>0.2162</v>
      </c>
    </row>
    <row r="592" spans="1:4">
      <c r="A592" s="46">
        <v>590</v>
      </c>
      <c r="B592" s="60">
        <v>0.1166</v>
      </c>
      <c r="C592" s="60">
        <v>0.1236</v>
      </c>
      <c r="D592" s="60">
        <v>0.2162</v>
      </c>
    </row>
    <row r="593" spans="1:4">
      <c r="A593" s="46">
        <v>591</v>
      </c>
      <c r="B593" s="60">
        <v>0.1166</v>
      </c>
      <c r="C593" s="60">
        <v>0.1235</v>
      </c>
      <c r="D593" s="60">
        <v>0.2162</v>
      </c>
    </row>
    <row r="594" spans="1:4">
      <c r="A594" s="46">
        <v>592</v>
      </c>
      <c r="B594" s="60">
        <v>0.1166</v>
      </c>
      <c r="C594" s="60">
        <v>0.1234</v>
      </c>
      <c r="D594" s="60">
        <v>0.2162</v>
      </c>
    </row>
    <row r="595" spans="1:4">
      <c r="A595" s="46">
        <v>593</v>
      </c>
      <c r="B595" s="60">
        <v>0.1166</v>
      </c>
      <c r="C595" s="60">
        <v>0.1234</v>
      </c>
      <c r="D595" s="60">
        <v>0.2162</v>
      </c>
    </row>
    <row r="596" spans="1:4">
      <c r="A596" s="46">
        <v>594</v>
      </c>
      <c r="B596" s="60">
        <v>0.1166</v>
      </c>
      <c r="C596" s="60">
        <v>0.12330000000000001</v>
      </c>
      <c r="D596" s="60">
        <v>0.2162</v>
      </c>
    </row>
    <row r="597" spans="1:4">
      <c r="A597" s="46">
        <v>595</v>
      </c>
      <c r="B597" s="60">
        <v>0.1166</v>
      </c>
      <c r="C597" s="60">
        <v>0.1232</v>
      </c>
      <c r="D597" s="60">
        <v>0.2162</v>
      </c>
    </row>
    <row r="598" spans="1:4">
      <c r="A598" s="46">
        <v>596</v>
      </c>
      <c r="B598" s="60">
        <v>0.1166</v>
      </c>
      <c r="C598" s="60">
        <v>0.1232</v>
      </c>
      <c r="D598" s="60">
        <v>0.2162</v>
      </c>
    </row>
    <row r="599" spans="1:4">
      <c r="A599" s="46">
        <v>597</v>
      </c>
      <c r="B599" s="60">
        <v>0.1166</v>
      </c>
      <c r="C599" s="60">
        <v>0.1231</v>
      </c>
      <c r="D599" s="60">
        <v>0.2162</v>
      </c>
    </row>
    <row r="600" spans="1:4">
      <c r="A600" s="46">
        <v>598</v>
      </c>
      <c r="B600" s="60">
        <v>0.1166</v>
      </c>
      <c r="C600" s="60">
        <v>0.123</v>
      </c>
      <c r="D600" s="60">
        <v>0.2162</v>
      </c>
    </row>
    <row r="601" spans="1:4">
      <c r="A601" s="46">
        <v>599</v>
      </c>
      <c r="B601" s="60">
        <v>0.1166</v>
      </c>
      <c r="C601" s="60">
        <v>0.123</v>
      </c>
      <c r="D601" s="60">
        <v>0.2162</v>
      </c>
    </row>
    <row r="602" spans="1:4">
      <c r="A602" s="46">
        <v>600</v>
      </c>
      <c r="B602" s="60">
        <v>0.1166</v>
      </c>
      <c r="C602" s="60">
        <v>0.1229</v>
      </c>
      <c r="D602" s="60">
        <v>0.2162</v>
      </c>
    </row>
    <row r="603" spans="1:4">
      <c r="A603" s="46">
        <v>601</v>
      </c>
      <c r="B603" s="60">
        <v>0.1166</v>
      </c>
      <c r="C603" s="60">
        <v>0.12280000000000001</v>
      </c>
      <c r="D603" s="60">
        <v>0.2162</v>
      </c>
    </row>
    <row r="604" spans="1:4">
      <c r="A604" s="46">
        <v>602</v>
      </c>
      <c r="B604" s="60">
        <v>0.1166</v>
      </c>
      <c r="C604" s="60">
        <v>0.12280000000000001</v>
      </c>
      <c r="D604" s="60">
        <v>0.2162</v>
      </c>
    </row>
    <row r="605" spans="1:4">
      <c r="A605" s="46">
        <v>603</v>
      </c>
      <c r="B605" s="60">
        <v>0.1166</v>
      </c>
      <c r="C605" s="60">
        <v>0.1227</v>
      </c>
      <c r="D605" s="60">
        <v>0.2162</v>
      </c>
    </row>
    <row r="606" spans="1:4">
      <c r="A606" s="46">
        <v>604</v>
      </c>
      <c r="B606" s="60">
        <v>0.1166</v>
      </c>
      <c r="C606" s="60">
        <v>0.1226</v>
      </c>
      <c r="D606" s="60">
        <v>0.2162</v>
      </c>
    </row>
    <row r="607" spans="1:4">
      <c r="A607" s="46">
        <v>605</v>
      </c>
      <c r="B607" s="60">
        <v>0.1166</v>
      </c>
      <c r="C607" s="60">
        <v>0.1226</v>
      </c>
      <c r="D607" s="60">
        <v>0.2162</v>
      </c>
    </row>
    <row r="608" spans="1:4">
      <c r="A608" s="46">
        <v>606</v>
      </c>
      <c r="B608" s="60">
        <v>0.1166</v>
      </c>
      <c r="C608" s="60">
        <v>0.1225</v>
      </c>
      <c r="D608" s="60">
        <v>0.2162</v>
      </c>
    </row>
    <row r="609" spans="1:4">
      <c r="A609" s="46">
        <v>607</v>
      </c>
      <c r="B609" s="60">
        <v>0.1166</v>
      </c>
      <c r="C609" s="60">
        <v>0.12239999999999999</v>
      </c>
      <c r="D609" s="60">
        <v>0.2162</v>
      </c>
    </row>
    <row r="610" spans="1:4">
      <c r="A610" s="46">
        <v>608</v>
      </c>
      <c r="B610" s="60">
        <v>0.1166</v>
      </c>
      <c r="C610" s="60">
        <v>0.12239999999999999</v>
      </c>
      <c r="D610" s="60">
        <v>0.2162</v>
      </c>
    </row>
    <row r="611" spans="1:4">
      <c r="A611" s="46">
        <v>609</v>
      </c>
      <c r="B611" s="60">
        <v>0.1166</v>
      </c>
      <c r="C611" s="60">
        <v>0.12230000000000001</v>
      </c>
      <c r="D611" s="60">
        <v>0.2162</v>
      </c>
    </row>
    <row r="612" spans="1:4">
      <c r="A612" s="46">
        <v>610</v>
      </c>
      <c r="B612" s="60">
        <v>0.1166</v>
      </c>
      <c r="C612" s="60">
        <v>0.1222</v>
      </c>
      <c r="D612" s="60">
        <v>0.2162</v>
      </c>
    </row>
    <row r="613" spans="1:4">
      <c r="A613" s="46">
        <v>611</v>
      </c>
      <c r="B613" s="60">
        <v>0.1166</v>
      </c>
      <c r="C613" s="60">
        <v>0.1222</v>
      </c>
      <c r="D613" s="60">
        <v>0.2162</v>
      </c>
    </row>
    <row r="614" spans="1:4">
      <c r="A614" s="46">
        <v>612</v>
      </c>
      <c r="B614" s="60">
        <v>0.1166</v>
      </c>
      <c r="C614" s="60">
        <v>0.1221</v>
      </c>
      <c r="D614" s="60">
        <v>0.2162</v>
      </c>
    </row>
    <row r="615" spans="1:4">
      <c r="A615" s="46">
        <v>613</v>
      </c>
      <c r="B615" s="60">
        <v>0.1166</v>
      </c>
      <c r="C615" s="60">
        <v>0.122</v>
      </c>
      <c r="D615" s="60">
        <v>0.2162</v>
      </c>
    </row>
    <row r="616" spans="1:4">
      <c r="A616" s="46">
        <v>614</v>
      </c>
      <c r="B616" s="60">
        <v>0.1166</v>
      </c>
      <c r="C616" s="60">
        <v>0.122</v>
      </c>
      <c r="D616" s="60">
        <v>0.2162</v>
      </c>
    </row>
    <row r="617" spans="1:4">
      <c r="A617" s="46">
        <v>615</v>
      </c>
      <c r="B617" s="60">
        <v>0.1166</v>
      </c>
      <c r="C617" s="60">
        <v>0.12189999999999999</v>
      </c>
      <c r="D617" s="60">
        <v>0.2162</v>
      </c>
    </row>
    <row r="618" spans="1:4">
      <c r="A618" s="46">
        <v>616</v>
      </c>
      <c r="B618" s="60">
        <v>0.1166</v>
      </c>
      <c r="C618" s="60">
        <v>0.12180000000000001</v>
      </c>
      <c r="D618" s="60">
        <v>0.2162</v>
      </c>
    </row>
    <row r="619" spans="1:4">
      <c r="A619" s="46">
        <v>617</v>
      </c>
      <c r="B619" s="60">
        <v>0.1166</v>
      </c>
      <c r="C619" s="60">
        <v>0.12180000000000001</v>
      </c>
      <c r="D619" s="60">
        <v>0.2162</v>
      </c>
    </row>
    <row r="620" spans="1:4">
      <c r="A620" s="46">
        <v>618</v>
      </c>
      <c r="B620" s="60">
        <v>0.1166</v>
      </c>
      <c r="C620" s="60">
        <v>0.1217</v>
      </c>
      <c r="D620" s="60">
        <v>0.2162</v>
      </c>
    </row>
    <row r="621" spans="1:4">
      <c r="A621" s="46">
        <v>619</v>
      </c>
      <c r="B621" s="60">
        <v>0.1166</v>
      </c>
      <c r="C621" s="60">
        <v>0.1216</v>
      </c>
      <c r="D621" s="60">
        <v>0.2162</v>
      </c>
    </row>
    <row r="622" spans="1:4">
      <c r="A622" s="46">
        <v>620</v>
      </c>
      <c r="B622" s="60">
        <v>0.1166</v>
      </c>
      <c r="C622" s="60">
        <v>0.1216</v>
      </c>
      <c r="D622" s="60">
        <v>0.2162</v>
      </c>
    </row>
    <row r="623" spans="1:4">
      <c r="A623" s="46">
        <v>621</v>
      </c>
      <c r="B623" s="60">
        <v>0.1166</v>
      </c>
      <c r="C623" s="60">
        <v>0.1215</v>
      </c>
      <c r="D623" s="60">
        <v>0.2162</v>
      </c>
    </row>
    <row r="624" spans="1:4">
      <c r="A624" s="46">
        <v>622</v>
      </c>
      <c r="B624" s="60">
        <v>0.1166</v>
      </c>
      <c r="C624" s="60">
        <v>0.12139999999999999</v>
      </c>
      <c r="D624" s="60">
        <v>0.2162</v>
      </c>
    </row>
    <row r="625" spans="1:4">
      <c r="A625" s="46">
        <v>623</v>
      </c>
      <c r="B625" s="60">
        <v>0.1166</v>
      </c>
      <c r="C625" s="60">
        <v>0.12139999999999999</v>
      </c>
      <c r="D625" s="60">
        <v>0.2162</v>
      </c>
    </row>
    <row r="626" spans="1:4">
      <c r="A626" s="46">
        <v>624</v>
      </c>
      <c r="B626" s="60">
        <v>0.1166</v>
      </c>
      <c r="C626" s="60">
        <v>0.12130000000000001</v>
      </c>
      <c r="D626" s="60">
        <v>0.2162</v>
      </c>
    </row>
    <row r="627" spans="1:4">
      <c r="A627" s="46">
        <v>625</v>
      </c>
      <c r="B627" s="60">
        <v>0.1166</v>
      </c>
      <c r="C627" s="60">
        <v>0.1212</v>
      </c>
      <c r="D627" s="60">
        <v>0.2162</v>
      </c>
    </row>
    <row r="628" spans="1:4">
      <c r="A628" s="46">
        <v>626</v>
      </c>
      <c r="B628" s="60">
        <v>0.1166</v>
      </c>
      <c r="C628" s="60">
        <v>0.1212</v>
      </c>
      <c r="D628" s="60">
        <v>0.2162</v>
      </c>
    </row>
    <row r="629" spans="1:4">
      <c r="A629" s="46">
        <v>627</v>
      </c>
      <c r="B629" s="60">
        <v>0.1166</v>
      </c>
      <c r="C629" s="60">
        <v>0.1211</v>
      </c>
      <c r="D629" s="60">
        <v>0.2162</v>
      </c>
    </row>
    <row r="630" spans="1:4">
      <c r="A630" s="46">
        <v>628</v>
      </c>
      <c r="B630" s="60">
        <v>0.1166</v>
      </c>
      <c r="C630" s="60">
        <v>0.121</v>
      </c>
      <c r="D630" s="60">
        <v>0.2162</v>
      </c>
    </row>
    <row r="631" spans="1:4">
      <c r="A631" s="46">
        <v>629</v>
      </c>
      <c r="B631" s="60">
        <v>0.1166</v>
      </c>
      <c r="C631" s="60">
        <v>0.121</v>
      </c>
      <c r="D631" s="60">
        <v>0.2162</v>
      </c>
    </row>
    <row r="632" spans="1:4">
      <c r="A632" s="46">
        <v>630</v>
      </c>
      <c r="B632" s="60">
        <v>0.1166</v>
      </c>
      <c r="C632" s="60">
        <v>0.12089999999999999</v>
      </c>
      <c r="D632" s="60">
        <v>0.2162</v>
      </c>
    </row>
    <row r="633" spans="1:4">
      <c r="A633" s="46">
        <v>631</v>
      </c>
      <c r="B633" s="60">
        <v>0.1166</v>
      </c>
      <c r="C633" s="60">
        <v>0.1208</v>
      </c>
      <c r="D633" s="60">
        <v>0.2162</v>
      </c>
    </row>
    <row r="634" spans="1:4">
      <c r="A634" s="46">
        <v>632</v>
      </c>
      <c r="B634" s="60">
        <v>0.1166</v>
      </c>
      <c r="C634" s="60">
        <v>0.1208</v>
      </c>
      <c r="D634" s="60">
        <v>0.2162</v>
      </c>
    </row>
    <row r="635" spans="1:4">
      <c r="A635" s="46">
        <v>633</v>
      </c>
      <c r="B635" s="60">
        <v>0.1166</v>
      </c>
      <c r="C635" s="60">
        <v>0.1207</v>
      </c>
      <c r="D635" s="60">
        <v>0.2162</v>
      </c>
    </row>
    <row r="636" spans="1:4">
      <c r="A636" s="46">
        <v>634</v>
      </c>
      <c r="B636" s="60">
        <v>0.1166</v>
      </c>
      <c r="C636" s="60">
        <v>0.1206</v>
      </c>
      <c r="D636" s="60">
        <v>0.2162</v>
      </c>
    </row>
    <row r="637" spans="1:4">
      <c r="A637" s="46">
        <v>635</v>
      </c>
      <c r="B637" s="60">
        <v>0.1166</v>
      </c>
      <c r="C637" s="60">
        <v>0.1206</v>
      </c>
      <c r="D637" s="60">
        <v>0.2162</v>
      </c>
    </row>
    <row r="638" spans="1:4">
      <c r="A638" s="46">
        <v>636</v>
      </c>
      <c r="B638" s="60">
        <v>0.1166</v>
      </c>
      <c r="C638" s="60">
        <v>0.1205</v>
      </c>
      <c r="D638" s="60">
        <v>0.2162</v>
      </c>
    </row>
    <row r="639" spans="1:4">
      <c r="A639" s="46">
        <v>637</v>
      </c>
      <c r="B639" s="60">
        <v>0.1166</v>
      </c>
      <c r="C639" s="60">
        <v>0.12039999999999999</v>
      </c>
      <c r="D639" s="60">
        <v>0.2162</v>
      </c>
    </row>
    <row r="640" spans="1:4">
      <c r="A640" s="46">
        <v>638</v>
      </c>
      <c r="B640" s="60">
        <v>0.1166</v>
      </c>
      <c r="C640" s="60">
        <v>0.12039999999999999</v>
      </c>
      <c r="D640" s="60">
        <v>0.2162</v>
      </c>
    </row>
    <row r="641" spans="1:4">
      <c r="A641" s="46">
        <v>639</v>
      </c>
      <c r="B641" s="60">
        <v>0.1166</v>
      </c>
      <c r="C641" s="60">
        <v>0.1203</v>
      </c>
      <c r="D641" s="60">
        <v>0.2162</v>
      </c>
    </row>
    <row r="642" spans="1:4">
      <c r="A642" s="46">
        <v>640</v>
      </c>
      <c r="B642" s="60">
        <v>0.1166</v>
      </c>
      <c r="C642" s="60">
        <v>0.1202</v>
      </c>
      <c r="D642" s="60">
        <v>0.2162</v>
      </c>
    </row>
    <row r="643" spans="1:4">
      <c r="A643" s="46">
        <v>641</v>
      </c>
      <c r="B643" s="60">
        <v>0.1166</v>
      </c>
      <c r="C643" s="60">
        <v>0.1202</v>
      </c>
      <c r="D643" s="60">
        <v>0.2162</v>
      </c>
    </row>
    <row r="644" spans="1:4">
      <c r="A644" s="46">
        <v>642</v>
      </c>
      <c r="B644" s="60">
        <v>0.1166</v>
      </c>
      <c r="C644" s="60">
        <v>0.1201</v>
      </c>
      <c r="D644" s="60">
        <v>0.2162</v>
      </c>
    </row>
    <row r="645" spans="1:4">
      <c r="A645" s="46">
        <v>643</v>
      </c>
      <c r="B645" s="60">
        <v>0.1166</v>
      </c>
      <c r="C645" s="60">
        <v>0.12</v>
      </c>
      <c r="D645" s="60">
        <v>0.2162</v>
      </c>
    </row>
    <row r="646" spans="1:4">
      <c r="A646" s="46">
        <v>644</v>
      </c>
      <c r="B646" s="60">
        <v>0.1166</v>
      </c>
      <c r="C646" s="60">
        <v>0.12</v>
      </c>
      <c r="D646" s="60">
        <v>0.2162</v>
      </c>
    </row>
    <row r="647" spans="1:4">
      <c r="A647" s="46">
        <v>645</v>
      </c>
      <c r="B647" s="60">
        <v>0.1166</v>
      </c>
      <c r="C647" s="60">
        <v>0.11990000000000001</v>
      </c>
      <c r="D647" s="60">
        <v>0.2162</v>
      </c>
    </row>
    <row r="648" spans="1:4">
      <c r="A648" s="46">
        <v>646</v>
      </c>
      <c r="B648" s="60">
        <v>0.1166</v>
      </c>
      <c r="C648" s="60">
        <v>0.1198</v>
      </c>
      <c r="D648" s="60">
        <v>0.2162</v>
      </c>
    </row>
    <row r="649" spans="1:4">
      <c r="A649" s="46">
        <v>647</v>
      </c>
      <c r="B649" s="60">
        <v>0.1166</v>
      </c>
      <c r="C649" s="60">
        <v>0.1198</v>
      </c>
      <c r="D649" s="60">
        <v>0.2162</v>
      </c>
    </row>
    <row r="650" spans="1:4">
      <c r="A650" s="46">
        <v>648</v>
      </c>
      <c r="B650" s="60">
        <v>0.1166</v>
      </c>
      <c r="C650" s="60">
        <v>0.1197</v>
      </c>
      <c r="D650" s="60">
        <v>0.2162</v>
      </c>
    </row>
    <row r="651" spans="1:4">
      <c r="A651" s="46">
        <v>649</v>
      </c>
      <c r="B651" s="60">
        <v>0.1166</v>
      </c>
      <c r="C651" s="60">
        <v>0.1196</v>
      </c>
      <c r="D651" s="60">
        <v>0.2162</v>
      </c>
    </row>
    <row r="652" spans="1:4">
      <c r="A652" s="46">
        <v>650</v>
      </c>
      <c r="B652" s="60">
        <v>0.1166</v>
      </c>
      <c r="C652" s="60">
        <v>0.1196</v>
      </c>
      <c r="D652" s="60">
        <v>0.2162</v>
      </c>
    </row>
    <row r="653" spans="1:4">
      <c r="A653" s="46">
        <v>651</v>
      </c>
      <c r="B653" s="60">
        <v>0.1166</v>
      </c>
      <c r="C653" s="60">
        <v>0.1195</v>
      </c>
      <c r="D653" s="60">
        <v>0.2162</v>
      </c>
    </row>
    <row r="654" spans="1:4">
      <c r="A654" s="46">
        <v>652</v>
      </c>
      <c r="B654" s="60">
        <v>0.1166</v>
      </c>
      <c r="C654" s="60">
        <v>0.11940000000000001</v>
      </c>
      <c r="D654" s="60">
        <v>0.2162</v>
      </c>
    </row>
    <row r="655" spans="1:4">
      <c r="A655" s="46">
        <v>653</v>
      </c>
      <c r="B655" s="60">
        <v>0.1166</v>
      </c>
      <c r="C655" s="60">
        <v>0.11940000000000001</v>
      </c>
      <c r="D655" s="60">
        <v>0.2162</v>
      </c>
    </row>
    <row r="656" spans="1:4">
      <c r="A656" s="46">
        <v>654</v>
      </c>
      <c r="B656" s="60">
        <v>0.1166</v>
      </c>
      <c r="C656" s="60">
        <v>0.1193</v>
      </c>
      <c r="D656" s="60">
        <v>0.2162</v>
      </c>
    </row>
    <row r="657" spans="1:4">
      <c r="A657" s="46">
        <v>655</v>
      </c>
      <c r="B657" s="60">
        <v>0.1166</v>
      </c>
      <c r="C657" s="60">
        <v>0.1192</v>
      </c>
      <c r="D657" s="60">
        <v>0.2162</v>
      </c>
    </row>
    <row r="658" spans="1:4">
      <c r="A658" s="46">
        <v>656</v>
      </c>
      <c r="B658" s="60">
        <v>0.1166</v>
      </c>
      <c r="C658" s="60">
        <v>0.1192</v>
      </c>
      <c r="D658" s="60">
        <v>0.2162</v>
      </c>
    </row>
    <row r="659" spans="1:4">
      <c r="A659" s="46">
        <v>657</v>
      </c>
      <c r="B659" s="60">
        <v>0.1166</v>
      </c>
      <c r="C659" s="60">
        <v>0.1191</v>
      </c>
      <c r="D659" s="60">
        <v>0.2162</v>
      </c>
    </row>
    <row r="660" spans="1:4">
      <c r="A660" s="46">
        <v>658</v>
      </c>
      <c r="B660" s="60">
        <v>0.1166</v>
      </c>
      <c r="C660" s="60">
        <v>0.11899999999999999</v>
      </c>
      <c r="D660" s="60">
        <v>0.2162</v>
      </c>
    </row>
    <row r="661" spans="1:4">
      <c r="A661" s="46">
        <v>659</v>
      </c>
      <c r="B661" s="60">
        <v>0.1166</v>
      </c>
      <c r="C661" s="60">
        <v>0.11899999999999999</v>
      </c>
      <c r="D661" s="60">
        <v>0.2162</v>
      </c>
    </row>
    <row r="662" spans="1:4">
      <c r="A662" s="46">
        <v>660</v>
      </c>
      <c r="B662" s="60">
        <v>0.1166</v>
      </c>
      <c r="C662" s="60">
        <v>0.11890000000000001</v>
      </c>
      <c r="D662" s="60">
        <v>0.2162</v>
      </c>
    </row>
    <row r="663" spans="1:4">
      <c r="A663" s="46">
        <v>661</v>
      </c>
      <c r="B663" s="60">
        <v>0.1166</v>
      </c>
      <c r="C663" s="60">
        <v>0.1188</v>
      </c>
      <c r="D663" s="60">
        <v>0.2162</v>
      </c>
    </row>
    <row r="664" spans="1:4">
      <c r="A664" s="46">
        <v>662</v>
      </c>
      <c r="B664" s="60">
        <v>0.1166</v>
      </c>
      <c r="C664" s="60">
        <v>0.1188</v>
      </c>
      <c r="D664" s="60">
        <v>0.2162</v>
      </c>
    </row>
    <row r="665" spans="1:4">
      <c r="A665" s="46">
        <v>663</v>
      </c>
      <c r="B665" s="60">
        <v>0.1166</v>
      </c>
      <c r="C665" s="60">
        <v>0.1187</v>
      </c>
      <c r="D665" s="60">
        <v>0.2162</v>
      </c>
    </row>
    <row r="666" spans="1:4">
      <c r="A666" s="46">
        <v>664</v>
      </c>
      <c r="B666" s="60">
        <v>0.1166</v>
      </c>
      <c r="C666" s="60">
        <v>0.1186</v>
      </c>
      <c r="D666" s="60">
        <v>0.2162</v>
      </c>
    </row>
    <row r="667" spans="1:4">
      <c r="A667" s="46">
        <v>665</v>
      </c>
      <c r="B667" s="60">
        <v>0.1166</v>
      </c>
      <c r="C667" s="60">
        <v>0.1186</v>
      </c>
      <c r="D667" s="60">
        <v>0.2162</v>
      </c>
    </row>
    <row r="668" spans="1:4">
      <c r="A668" s="46">
        <v>666</v>
      </c>
      <c r="B668" s="60">
        <v>0.1166</v>
      </c>
      <c r="C668" s="60">
        <v>0.11849999999999999</v>
      </c>
      <c r="D668" s="60">
        <v>0.2162</v>
      </c>
    </row>
    <row r="669" spans="1:4">
      <c r="A669" s="46">
        <v>667</v>
      </c>
      <c r="B669" s="60">
        <v>0.1166</v>
      </c>
      <c r="C669" s="60">
        <v>0.11840000000000001</v>
      </c>
      <c r="D669" s="60">
        <v>0.2162</v>
      </c>
    </row>
    <row r="670" spans="1:4">
      <c r="A670" s="46">
        <v>668</v>
      </c>
      <c r="B670" s="60">
        <v>0.1166</v>
      </c>
      <c r="C670" s="60">
        <v>0.11840000000000001</v>
      </c>
      <c r="D670" s="60">
        <v>0.2162</v>
      </c>
    </row>
    <row r="671" spans="1:4">
      <c r="A671" s="46">
        <v>669</v>
      </c>
      <c r="B671" s="60">
        <v>0.1166</v>
      </c>
      <c r="C671" s="60">
        <v>0.1183</v>
      </c>
      <c r="D671" s="60">
        <v>0.2162</v>
      </c>
    </row>
    <row r="672" spans="1:4">
      <c r="A672" s="46">
        <v>670</v>
      </c>
      <c r="B672" s="60">
        <v>0.1166</v>
      </c>
      <c r="C672" s="60">
        <v>0.1182</v>
      </c>
      <c r="D672" s="60">
        <v>0.2162</v>
      </c>
    </row>
    <row r="673" spans="1:4">
      <c r="A673" s="46">
        <v>671</v>
      </c>
      <c r="B673" s="60">
        <v>0.1166</v>
      </c>
      <c r="C673" s="60">
        <v>0.1182</v>
      </c>
      <c r="D673" s="60">
        <v>0.2162</v>
      </c>
    </row>
    <row r="674" spans="1:4">
      <c r="A674" s="46">
        <v>672</v>
      </c>
      <c r="B674" s="60">
        <v>0.1166</v>
      </c>
      <c r="C674" s="60">
        <v>0.1181</v>
      </c>
      <c r="D674" s="60">
        <v>0.2162</v>
      </c>
    </row>
    <row r="675" spans="1:4">
      <c r="A675" s="46">
        <v>673</v>
      </c>
      <c r="B675" s="60">
        <v>0.1166</v>
      </c>
      <c r="C675" s="60">
        <v>0.11799999999999999</v>
      </c>
      <c r="D675" s="60">
        <v>0.2162</v>
      </c>
    </row>
    <row r="676" spans="1:4">
      <c r="A676" s="46">
        <v>674</v>
      </c>
      <c r="B676" s="60">
        <v>0.1166</v>
      </c>
      <c r="C676" s="60">
        <v>0.11799999999999999</v>
      </c>
      <c r="D676" s="60">
        <v>0.2162</v>
      </c>
    </row>
    <row r="677" spans="1:4">
      <c r="A677" s="46">
        <v>675</v>
      </c>
      <c r="B677" s="60">
        <v>0.1166</v>
      </c>
      <c r="C677" s="60">
        <v>0.1179</v>
      </c>
      <c r="D677" s="60">
        <v>0.2162</v>
      </c>
    </row>
    <row r="678" spans="1:4">
      <c r="A678" s="46">
        <v>676</v>
      </c>
      <c r="B678" s="60">
        <v>0.1166</v>
      </c>
      <c r="C678" s="60">
        <v>0.1178</v>
      </c>
      <c r="D678" s="60">
        <v>0.2162</v>
      </c>
    </row>
    <row r="679" spans="1:4">
      <c r="A679" s="46">
        <v>677</v>
      </c>
      <c r="B679" s="60">
        <v>0.1166</v>
      </c>
      <c r="C679" s="60">
        <v>0.1178</v>
      </c>
      <c r="D679" s="60">
        <v>0.2162</v>
      </c>
    </row>
    <row r="680" spans="1:4">
      <c r="A680" s="46">
        <v>678</v>
      </c>
      <c r="B680" s="60">
        <v>0.1166</v>
      </c>
      <c r="C680" s="60">
        <v>0.1177</v>
      </c>
      <c r="D680" s="60">
        <v>0.2162</v>
      </c>
    </row>
    <row r="681" spans="1:4">
      <c r="A681" s="46">
        <v>679</v>
      </c>
      <c r="B681" s="60">
        <v>0.1166</v>
      </c>
      <c r="C681" s="60">
        <v>0.1176</v>
      </c>
      <c r="D681" s="60">
        <v>0.2162</v>
      </c>
    </row>
    <row r="682" spans="1:4">
      <c r="A682" s="46">
        <v>680</v>
      </c>
      <c r="B682" s="60">
        <v>0.1166</v>
      </c>
      <c r="C682" s="60">
        <v>0.1176</v>
      </c>
      <c r="D682" s="60">
        <v>0.2162</v>
      </c>
    </row>
    <row r="683" spans="1:4">
      <c r="A683" s="46">
        <v>681</v>
      </c>
      <c r="B683" s="60">
        <v>0.1166</v>
      </c>
      <c r="C683" s="60">
        <v>0.11749999999999999</v>
      </c>
      <c r="D683" s="60">
        <v>0.2162</v>
      </c>
    </row>
    <row r="684" spans="1:4">
      <c r="A684" s="46">
        <v>682</v>
      </c>
      <c r="B684" s="60">
        <v>0.1166</v>
      </c>
      <c r="C684" s="60">
        <v>0.1174</v>
      </c>
      <c r="D684" s="60">
        <v>0.2162</v>
      </c>
    </row>
    <row r="685" spans="1:4">
      <c r="A685" s="46">
        <v>683</v>
      </c>
      <c r="B685" s="60">
        <v>0.1166</v>
      </c>
      <c r="C685" s="60">
        <v>0.1174</v>
      </c>
      <c r="D685" s="60">
        <v>0.2162</v>
      </c>
    </row>
    <row r="686" spans="1:4">
      <c r="A686" s="46">
        <v>684</v>
      </c>
      <c r="B686" s="60">
        <v>0.1166</v>
      </c>
      <c r="C686" s="60">
        <v>0.1173</v>
      </c>
      <c r="D686" s="60">
        <v>0.2162</v>
      </c>
    </row>
    <row r="687" spans="1:4">
      <c r="A687" s="46">
        <v>685</v>
      </c>
      <c r="B687" s="60">
        <v>0.1166</v>
      </c>
      <c r="C687" s="60">
        <v>0.1172</v>
      </c>
      <c r="D687" s="60">
        <v>0.2162</v>
      </c>
    </row>
    <row r="688" spans="1:4">
      <c r="A688" s="46">
        <v>686</v>
      </c>
      <c r="B688" s="60">
        <v>0.1166</v>
      </c>
      <c r="C688" s="60">
        <v>0.1172</v>
      </c>
      <c r="D688" s="60">
        <v>0.2162</v>
      </c>
    </row>
    <row r="689" spans="1:4">
      <c r="A689" s="46">
        <v>687</v>
      </c>
      <c r="B689" s="60">
        <v>0.1166</v>
      </c>
      <c r="C689" s="60">
        <v>0.1171</v>
      </c>
      <c r="D689" s="60">
        <v>0.2162</v>
      </c>
    </row>
    <row r="690" spans="1:4">
      <c r="A690" s="46">
        <v>688</v>
      </c>
      <c r="B690" s="60">
        <v>0.1166</v>
      </c>
      <c r="C690" s="60">
        <v>0.11700000000000001</v>
      </c>
      <c r="D690" s="60">
        <v>0.2162</v>
      </c>
    </row>
    <row r="691" spans="1:4">
      <c r="A691" s="46">
        <v>689</v>
      </c>
      <c r="B691" s="60">
        <v>0.1166</v>
      </c>
      <c r="C691" s="60">
        <v>0.11700000000000001</v>
      </c>
      <c r="D691" s="60">
        <v>0.2162</v>
      </c>
    </row>
    <row r="692" spans="1:4">
      <c r="A692" s="46">
        <v>690</v>
      </c>
      <c r="B692" s="60">
        <v>0.1166</v>
      </c>
      <c r="C692" s="60">
        <v>0.1169</v>
      </c>
      <c r="D692" s="60">
        <v>0.2162</v>
      </c>
    </row>
    <row r="693" spans="1:4">
      <c r="A693" s="46">
        <v>691</v>
      </c>
      <c r="B693" s="60">
        <v>0.1166</v>
      </c>
      <c r="C693" s="60">
        <v>0.1168</v>
      </c>
      <c r="D693" s="60">
        <v>0.2162</v>
      </c>
    </row>
    <row r="694" spans="1:4">
      <c r="A694" s="46">
        <v>692</v>
      </c>
      <c r="B694" s="60">
        <v>0.1166</v>
      </c>
      <c r="C694" s="60">
        <v>0.1168</v>
      </c>
      <c r="D694" s="60">
        <v>0.2162</v>
      </c>
    </row>
    <row r="695" spans="1:4">
      <c r="A695" s="46">
        <v>693</v>
      </c>
      <c r="B695" s="60">
        <v>0.1166</v>
      </c>
      <c r="C695" s="60">
        <v>0.1167</v>
      </c>
      <c r="D695" s="60">
        <v>0.2162</v>
      </c>
    </row>
    <row r="696" spans="1:4">
      <c r="A696" s="46">
        <v>694</v>
      </c>
      <c r="B696" s="60">
        <v>0.1166</v>
      </c>
      <c r="C696" s="60">
        <v>0.1166</v>
      </c>
      <c r="D696" s="60">
        <v>0.2162</v>
      </c>
    </row>
    <row r="697" spans="1:4">
      <c r="A697" s="46">
        <v>695</v>
      </c>
      <c r="B697" s="60">
        <v>0.1166</v>
      </c>
      <c r="C697" s="60">
        <v>0.1166</v>
      </c>
      <c r="D697" s="60">
        <v>0.2162</v>
      </c>
    </row>
    <row r="698" spans="1:4">
      <c r="A698" s="46">
        <v>696</v>
      </c>
      <c r="B698" s="60">
        <v>0.1166</v>
      </c>
      <c r="C698" s="60">
        <v>0.11650000000000001</v>
      </c>
      <c r="D698" s="60">
        <v>0.2162</v>
      </c>
    </row>
    <row r="699" spans="1:4">
      <c r="A699" s="46">
        <v>697</v>
      </c>
      <c r="B699" s="60">
        <v>0.1166</v>
      </c>
      <c r="C699" s="60">
        <v>0.1164</v>
      </c>
      <c r="D699" s="60">
        <v>0.2162</v>
      </c>
    </row>
    <row r="700" spans="1:4">
      <c r="A700" s="46">
        <v>698</v>
      </c>
      <c r="B700" s="60">
        <v>0.1166</v>
      </c>
      <c r="C700" s="60">
        <v>0.1164</v>
      </c>
      <c r="D700" s="60">
        <v>0.2162</v>
      </c>
    </row>
    <row r="701" spans="1:4">
      <c r="A701" s="46">
        <v>699</v>
      </c>
      <c r="B701" s="60">
        <v>0.1166</v>
      </c>
      <c r="C701" s="60">
        <v>0.1163</v>
      </c>
      <c r="D701" s="60">
        <v>0.2162</v>
      </c>
    </row>
    <row r="702" spans="1:4">
      <c r="A702" s="46">
        <v>700</v>
      </c>
      <c r="B702" s="60">
        <v>0.1166</v>
      </c>
      <c r="C702" s="60">
        <v>0.1162</v>
      </c>
      <c r="D702" s="60">
        <v>0.2162</v>
      </c>
    </row>
    <row r="703" spans="1:4">
      <c r="A703" s="46">
        <v>701</v>
      </c>
      <c r="B703" s="60">
        <v>0.1166</v>
      </c>
      <c r="C703" s="60">
        <v>0.1162</v>
      </c>
      <c r="D703" s="60">
        <v>0.2162</v>
      </c>
    </row>
    <row r="704" spans="1:4">
      <c r="A704" s="46">
        <v>702</v>
      </c>
      <c r="B704" s="60">
        <v>0.1166</v>
      </c>
      <c r="C704" s="60">
        <v>0.11609999999999999</v>
      </c>
      <c r="D704" s="60">
        <v>0.2162</v>
      </c>
    </row>
    <row r="705" spans="1:4">
      <c r="A705" s="46">
        <v>703</v>
      </c>
      <c r="B705" s="60">
        <v>0.1166</v>
      </c>
      <c r="C705" s="60">
        <v>0.11600000000000001</v>
      </c>
      <c r="D705" s="60">
        <v>0.2162</v>
      </c>
    </row>
    <row r="706" spans="1:4">
      <c r="A706" s="46">
        <v>704</v>
      </c>
      <c r="B706" s="60">
        <v>0.1166</v>
      </c>
      <c r="C706" s="60">
        <v>0.11600000000000001</v>
      </c>
      <c r="D706" s="60">
        <v>0.2162</v>
      </c>
    </row>
    <row r="707" spans="1:4">
      <c r="A707" s="46">
        <v>705</v>
      </c>
      <c r="B707" s="60">
        <v>0.1166</v>
      </c>
      <c r="C707" s="60">
        <v>0.1159</v>
      </c>
      <c r="D707" s="60">
        <v>0.2162</v>
      </c>
    </row>
    <row r="708" spans="1:4">
      <c r="A708" s="46">
        <v>706</v>
      </c>
      <c r="B708" s="60">
        <v>0.1166</v>
      </c>
      <c r="C708" s="60">
        <v>0.1158</v>
      </c>
      <c r="D708" s="60">
        <v>0.2162</v>
      </c>
    </row>
    <row r="709" spans="1:4">
      <c r="A709" s="46">
        <v>707</v>
      </c>
      <c r="B709" s="60">
        <v>0.1166</v>
      </c>
      <c r="C709" s="60">
        <v>0.1158</v>
      </c>
      <c r="D709" s="60">
        <v>0.2162</v>
      </c>
    </row>
    <row r="710" spans="1:4">
      <c r="A710" s="46">
        <v>708</v>
      </c>
      <c r="B710" s="60">
        <v>0.1166</v>
      </c>
      <c r="C710" s="60">
        <v>0.1157</v>
      </c>
      <c r="D710" s="60">
        <v>0.2162</v>
      </c>
    </row>
    <row r="711" spans="1:4">
      <c r="A711" s="46">
        <v>709</v>
      </c>
      <c r="B711" s="60">
        <v>0.1166</v>
      </c>
      <c r="C711" s="60">
        <v>0.11559999999999999</v>
      </c>
      <c r="D711" s="60">
        <v>0.2162</v>
      </c>
    </row>
    <row r="712" spans="1:4">
      <c r="A712" s="46">
        <v>710</v>
      </c>
      <c r="B712" s="60">
        <v>0.1166</v>
      </c>
      <c r="C712" s="60">
        <v>0.11559999999999999</v>
      </c>
      <c r="D712" s="60">
        <v>0.2162</v>
      </c>
    </row>
    <row r="713" spans="1:4">
      <c r="A713" s="46">
        <v>711</v>
      </c>
      <c r="B713" s="60">
        <v>0.1166</v>
      </c>
      <c r="C713" s="60">
        <v>0.11550000000000001</v>
      </c>
      <c r="D713" s="60">
        <v>0.2162</v>
      </c>
    </row>
    <row r="714" spans="1:4">
      <c r="A714" s="46">
        <v>712</v>
      </c>
      <c r="B714" s="60">
        <v>0.1166</v>
      </c>
      <c r="C714" s="60">
        <v>0.1154</v>
      </c>
      <c r="D714" s="60">
        <v>0.2162</v>
      </c>
    </row>
    <row r="715" spans="1:4">
      <c r="A715" s="46">
        <v>713</v>
      </c>
      <c r="B715" s="60">
        <v>0.1166</v>
      </c>
      <c r="C715" s="60">
        <v>0.1154</v>
      </c>
      <c r="D715" s="60">
        <v>0.2162</v>
      </c>
    </row>
    <row r="716" spans="1:4">
      <c r="A716" s="46">
        <v>714</v>
      </c>
      <c r="B716" s="60">
        <v>0.1166</v>
      </c>
      <c r="C716" s="60">
        <v>0.1153</v>
      </c>
      <c r="D716" s="60">
        <v>0.2162</v>
      </c>
    </row>
    <row r="717" spans="1:4">
      <c r="A717" s="46">
        <v>715</v>
      </c>
      <c r="B717" s="60">
        <v>0.1166</v>
      </c>
      <c r="C717" s="60">
        <v>0.1152</v>
      </c>
      <c r="D717" s="60">
        <v>0.2162</v>
      </c>
    </row>
    <row r="718" spans="1:4">
      <c r="A718" s="46">
        <v>716</v>
      </c>
      <c r="B718" s="60">
        <v>0.1166</v>
      </c>
      <c r="C718" s="60">
        <v>0.1152</v>
      </c>
      <c r="D718" s="60">
        <v>0.2162</v>
      </c>
    </row>
    <row r="719" spans="1:4">
      <c r="A719" s="46">
        <v>717</v>
      </c>
      <c r="B719" s="60">
        <v>0.1166</v>
      </c>
      <c r="C719" s="60">
        <v>0.11509999999999999</v>
      </c>
      <c r="D719" s="60">
        <v>0.2162</v>
      </c>
    </row>
    <row r="720" spans="1:4">
      <c r="A720" s="46">
        <v>718</v>
      </c>
      <c r="B720" s="60">
        <v>0.1166</v>
      </c>
      <c r="C720" s="60">
        <v>0.115</v>
      </c>
      <c r="D720" s="60">
        <v>0.2162</v>
      </c>
    </row>
    <row r="721" spans="1:4">
      <c r="A721" s="46">
        <v>719</v>
      </c>
      <c r="B721" s="60">
        <v>0.1166</v>
      </c>
      <c r="C721" s="60">
        <v>0.115</v>
      </c>
      <c r="D721" s="60">
        <v>0.2162</v>
      </c>
    </row>
    <row r="722" spans="1:4">
      <c r="A722" s="46">
        <v>720</v>
      </c>
      <c r="B722" s="60">
        <v>0.1166</v>
      </c>
      <c r="C722" s="60">
        <v>0.1149</v>
      </c>
      <c r="D722" s="60">
        <v>0.2162</v>
      </c>
    </row>
    <row r="723" spans="1:4">
      <c r="A723" s="46">
        <v>721</v>
      </c>
      <c r="B723" s="60">
        <v>0.1166</v>
      </c>
      <c r="C723" s="60">
        <v>0.1148</v>
      </c>
      <c r="D723" s="60">
        <v>0.2162</v>
      </c>
    </row>
    <row r="724" spans="1:4">
      <c r="A724" s="46">
        <v>722</v>
      </c>
      <c r="B724" s="60">
        <v>0.1166</v>
      </c>
      <c r="C724" s="60">
        <v>0.1148</v>
      </c>
      <c r="D724" s="60">
        <v>0.2162</v>
      </c>
    </row>
    <row r="725" spans="1:4">
      <c r="A725" s="46">
        <v>723</v>
      </c>
      <c r="B725" s="60">
        <v>0.1166</v>
      </c>
      <c r="C725" s="60">
        <v>0.1147</v>
      </c>
      <c r="D725" s="60">
        <v>0.2162</v>
      </c>
    </row>
    <row r="726" spans="1:4">
      <c r="A726" s="46">
        <v>724</v>
      </c>
      <c r="B726" s="60">
        <v>0.1166</v>
      </c>
      <c r="C726" s="60">
        <v>0.11459999999999999</v>
      </c>
      <c r="D726" s="60">
        <v>0.2162</v>
      </c>
    </row>
    <row r="727" spans="1:4">
      <c r="A727" s="46">
        <v>725</v>
      </c>
      <c r="B727" s="60">
        <v>0.1166</v>
      </c>
      <c r="C727" s="60">
        <v>0.11459999999999999</v>
      </c>
      <c r="D727" s="60">
        <v>0.2162</v>
      </c>
    </row>
    <row r="728" spans="1:4">
      <c r="A728" s="46">
        <v>726</v>
      </c>
      <c r="B728" s="60">
        <v>0.1166</v>
      </c>
      <c r="C728" s="60">
        <v>0.1145</v>
      </c>
      <c r="D728" s="60">
        <v>0.2162</v>
      </c>
    </row>
    <row r="729" spans="1:4">
      <c r="A729" s="46">
        <v>727</v>
      </c>
      <c r="B729" s="60">
        <v>0.1166</v>
      </c>
      <c r="C729" s="60">
        <v>0.1144</v>
      </c>
      <c r="D729" s="60">
        <v>0.2162</v>
      </c>
    </row>
    <row r="730" spans="1:4">
      <c r="A730" s="46">
        <v>728</v>
      </c>
      <c r="B730" s="60">
        <v>0.1166</v>
      </c>
      <c r="C730" s="60">
        <v>0.1144</v>
      </c>
      <c r="D730" s="60">
        <v>0.2162</v>
      </c>
    </row>
    <row r="731" spans="1:4">
      <c r="A731" s="46">
        <v>729</v>
      </c>
      <c r="B731" s="60">
        <v>0.1166</v>
      </c>
      <c r="C731" s="60">
        <v>0.1143</v>
      </c>
      <c r="D731" s="60">
        <v>0.2162</v>
      </c>
    </row>
    <row r="732" spans="1:4">
      <c r="A732" s="46">
        <v>730</v>
      </c>
      <c r="B732" s="60">
        <v>0.1166</v>
      </c>
      <c r="C732" s="60">
        <v>0.1142</v>
      </c>
      <c r="D732" s="60">
        <v>0.2162</v>
      </c>
    </row>
    <row r="733" spans="1:4">
      <c r="A733" s="46">
        <v>731</v>
      </c>
      <c r="B733" s="60">
        <v>0.1166</v>
      </c>
      <c r="C733" s="60">
        <v>0.1142</v>
      </c>
      <c r="D733" s="60">
        <v>0.2162</v>
      </c>
    </row>
    <row r="734" spans="1:4">
      <c r="A734" s="46">
        <v>732</v>
      </c>
      <c r="B734" s="60">
        <v>0.1166</v>
      </c>
      <c r="C734" s="60">
        <v>0.11409999999999999</v>
      </c>
      <c r="D734" s="60">
        <v>0.2162</v>
      </c>
    </row>
    <row r="735" spans="1:4">
      <c r="A735" s="46">
        <v>733</v>
      </c>
      <c r="B735" s="60">
        <v>0.1166</v>
      </c>
      <c r="C735" s="60">
        <v>0.114</v>
      </c>
      <c r="D735" s="60">
        <v>0.2162</v>
      </c>
    </row>
    <row r="736" spans="1:4">
      <c r="A736" s="46">
        <v>734</v>
      </c>
      <c r="B736" s="60">
        <v>0.1166</v>
      </c>
      <c r="C736" s="60">
        <v>0.114</v>
      </c>
      <c r="D736" s="60">
        <v>0.2162</v>
      </c>
    </row>
    <row r="737" spans="1:4">
      <c r="A737" s="46">
        <v>735</v>
      </c>
      <c r="B737" s="60">
        <v>0.1166</v>
      </c>
      <c r="C737" s="60">
        <v>0.1139</v>
      </c>
      <c r="D737" s="60">
        <v>0.2162</v>
      </c>
    </row>
    <row r="738" spans="1:4">
      <c r="A738" s="46">
        <v>736</v>
      </c>
      <c r="B738" s="60">
        <v>0.1166</v>
      </c>
      <c r="C738" s="60">
        <v>0.1138</v>
      </c>
      <c r="D738" s="60">
        <v>0.2162</v>
      </c>
    </row>
    <row r="739" spans="1:4">
      <c r="A739" s="46">
        <v>737</v>
      </c>
      <c r="B739" s="60">
        <v>0.1166</v>
      </c>
      <c r="C739" s="60">
        <v>0.1138</v>
      </c>
      <c r="D739" s="60">
        <v>0.2162</v>
      </c>
    </row>
    <row r="740" spans="1:4">
      <c r="A740" s="46">
        <v>738</v>
      </c>
      <c r="B740" s="60">
        <v>0.1166</v>
      </c>
      <c r="C740" s="60">
        <v>0.1137</v>
      </c>
      <c r="D740" s="60">
        <v>0.2162</v>
      </c>
    </row>
    <row r="741" spans="1:4">
      <c r="A741" s="46">
        <v>739</v>
      </c>
      <c r="B741" s="60">
        <v>0.1166</v>
      </c>
      <c r="C741" s="60">
        <v>0.11360000000000001</v>
      </c>
      <c r="D741" s="60">
        <v>0.2162</v>
      </c>
    </row>
    <row r="742" spans="1:4">
      <c r="A742" s="46">
        <v>740</v>
      </c>
      <c r="B742" s="60">
        <v>0.1166</v>
      </c>
      <c r="C742" s="60">
        <v>0.11360000000000001</v>
      </c>
      <c r="D742" s="60">
        <v>0.2162</v>
      </c>
    </row>
    <row r="743" spans="1:4">
      <c r="A743" s="46">
        <v>741</v>
      </c>
      <c r="B743" s="60">
        <v>0.1166</v>
      </c>
      <c r="C743" s="60">
        <v>0.1135</v>
      </c>
      <c r="D743" s="60">
        <v>0.2162</v>
      </c>
    </row>
    <row r="744" spans="1:4">
      <c r="A744" s="46">
        <v>742</v>
      </c>
      <c r="B744" s="60">
        <v>0.1166</v>
      </c>
      <c r="C744" s="60">
        <v>0.1134</v>
      </c>
      <c r="D744" s="60">
        <v>0.2162</v>
      </c>
    </row>
    <row r="745" spans="1:4">
      <c r="A745" s="46">
        <v>743</v>
      </c>
      <c r="B745" s="60">
        <v>0.1166</v>
      </c>
      <c r="C745" s="60">
        <v>0.1134</v>
      </c>
      <c r="D745" s="60">
        <v>0.2162</v>
      </c>
    </row>
    <row r="746" spans="1:4">
      <c r="A746" s="46">
        <v>744</v>
      </c>
      <c r="B746" s="60">
        <v>0.1166</v>
      </c>
      <c r="C746" s="60">
        <v>0.1133</v>
      </c>
      <c r="D746" s="60">
        <v>0.2162</v>
      </c>
    </row>
    <row r="747" spans="1:4">
      <c r="A747" s="46">
        <v>745</v>
      </c>
      <c r="B747" s="60">
        <v>0.1166</v>
      </c>
      <c r="C747" s="60">
        <v>0.1132</v>
      </c>
      <c r="D747" s="60">
        <v>0.2162</v>
      </c>
    </row>
    <row r="748" spans="1:4">
      <c r="A748" s="46">
        <v>746</v>
      </c>
      <c r="B748" s="60">
        <v>0.1166</v>
      </c>
      <c r="C748" s="60">
        <v>0.1132</v>
      </c>
      <c r="D748" s="60">
        <v>0.2162</v>
      </c>
    </row>
    <row r="749" spans="1:4">
      <c r="A749" s="46">
        <v>747</v>
      </c>
      <c r="B749" s="60">
        <v>0.1166</v>
      </c>
      <c r="C749" s="60">
        <v>0.11310000000000001</v>
      </c>
      <c r="D749" s="60">
        <v>0.2162</v>
      </c>
    </row>
    <row r="750" spans="1:4">
      <c r="A750" s="46">
        <v>748</v>
      </c>
      <c r="B750" s="60">
        <v>0.1166</v>
      </c>
      <c r="C750" s="60">
        <v>0.113</v>
      </c>
      <c r="D750" s="60">
        <v>0.2162</v>
      </c>
    </row>
    <row r="751" spans="1:4">
      <c r="A751" s="46">
        <v>749</v>
      </c>
      <c r="B751" s="60">
        <v>0.1166</v>
      </c>
      <c r="C751" s="60">
        <v>0.113</v>
      </c>
      <c r="D751" s="60">
        <v>0.2162</v>
      </c>
    </row>
    <row r="752" spans="1:4">
      <c r="A752" s="46">
        <v>750</v>
      </c>
      <c r="B752" s="60">
        <v>0.1166</v>
      </c>
      <c r="C752" s="60">
        <v>0.1129</v>
      </c>
      <c r="D752" s="60">
        <v>0.2162</v>
      </c>
    </row>
    <row r="753" spans="1:4">
      <c r="A753" s="46">
        <v>751</v>
      </c>
      <c r="B753" s="60">
        <v>0.1166</v>
      </c>
      <c r="C753" s="60">
        <v>0.1128</v>
      </c>
      <c r="D753" s="60">
        <v>0.2162</v>
      </c>
    </row>
    <row r="754" spans="1:4">
      <c r="A754" s="46">
        <v>752</v>
      </c>
      <c r="B754" s="60">
        <v>0.1166</v>
      </c>
      <c r="C754" s="60">
        <v>0.1128</v>
      </c>
      <c r="D754" s="60">
        <v>0.2162</v>
      </c>
    </row>
    <row r="755" spans="1:4">
      <c r="A755" s="46">
        <v>753</v>
      </c>
      <c r="B755" s="60">
        <v>0.1166</v>
      </c>
      <c r="C755" s="60">
        <v>0.11269999999999999</v>
      </c>
      <c r="D755" s="60">
        <v>0.2162</v>
      </c>
    </row>
    <row r="756" spans="1:4">
      <c r="A756" s="46">
        <v>754</v>
      </c>
      <c r="B756" s="60">
        <v>0.1166</v>
      </c>
      <c r="C756" s="60">
        <v>0.11260000000000001</v>
      </c>
      <c r="D756" s="60">
        <v>0.2162</v>
      </c>
    </row>
    <row r="757" spans="1:4">
      <c r="A757" s="46">
        <v>755</v>
      </c>
      <c r="B757" s="60">
        <v>0.1166</v>
      </c>
      <c r="C757" s="60">
        <v>0.11260000000000001</v>
      </c>
      <c r="D757" s="60">
        <v>0.2162</v>
      </c>
    </row>
    <row r="758" spans="1:4">
      <c r="A758" s="46">
        <v>756</v>
      </c>
      <c r="B758" s="60">
        <v>0.1166</v>
      </c>
      <c r="C758" s="60">
        <v>0.1125</v>
      </c>
      <c r="D758" s="60">
        <v>0.2162</v>
      </c>
    </row>
    <row r="759" spans="1:4">
      <c r="A759" s="46">
        <v>757</v>
      </c>
      <c r="B759" s="60">
        <v>0.1166</v>
      </c>
      <c r="C759" s="60">
        <v>0.1124</v>
      </c>
      <c r="D759" s="60">
        <v>0.2162</v>
      </c>
    </row>
    <row r="760" spans="1:4">
      <c r="A760" s="46">
        <v>758</v>
      </c>
      <c r="B760" s="60">
        <v>0.1166</v>
      </c>
      <c r="C760" s="60">
        <v>0.1124</v>
      </c>
      <c r="D760" s="60">
        <v>0.2162</v>
      </c>
    </row>
    <row r="761" spans="1:4">
      <c r="A761" s="46">
        <v>759</v>
      </c>
      <c r="B761" s="60">
        <v>0.1166</v>
      </c>
      <c r="C761" s="60">
        <v>0.1123</v>
      </c>
      <c r="D761" s="60">
        <v>0.2162</v>
      </c>
    </row>
    <row r="762" spans="1:4">
      <c r="A762" s="46">
        <v>760</v>
      </c>
      <c r="B762" s="60">
        <v>0.1166</v>
      </c>
      <c r="C762" s="60">
        <v>0.11219999999999999</v>
      </c>
      <c r="D762" s="60">
        <v>0.2162</v>
      </c>
    </row>
    <row r="763" spans="1:4">
      <c r="A763" s="46">
        <v>761</v>
      </c>
      <c r="B763" s="60">
        <v>0.1166</v>
      </c>
      <c r="C763" s="60">
        <v>0.11219999999999999</v>
      </c>
      <c r="D763" s="60">
        <v>0.2162</v>
      </c>
    </row>
    <row r="764" spans="1:4">
      <c r="A764" s="46">
        <v>762</v>
      </c>
      <c r="B764" s="60">
        <v>0.1166</v>
      </c>
      <c r="C764" s="60">
        <v>0.11210000000000001</v>
      </c>
      <c r="D764" s="60">
        <v>0.2162</v>
      </c>
    </row>
    <row r="765" spans="1:4">
      <c r="A765" s="46">
        <v>763</v>
      </c>
      <c r="B765" s="60">
        <v>0.1166</v>
      </c>
      <c r="C765" s="60">
        <v>0.112</v>
      </c>
      <c r="D765" s="60">
        <v>0.2162</v>
      </c>
    </row>
    <row r="766" spans="1:4">
      <c r="A766" s="46">
        <v>764</v>
      </c>
      <c r="B766" s="60">
        <v>0.1166</v>
      </c>
      <c r="C766" s="60">
        <v>0.112</v>
      </c>
      <c r="D766" s="60">
        <v>0.2162</v>
      </c>
    </row>
    <row r="767" spans="1:4">
      <c r="A767" s="46">
        <v>765</v>
      </c>
      <c r="B767" s="60">
        <v>0.1166</v>
      </c>
      <c r="C767" s="60">
        <v>0.1119</v>
      </c>
      <c r="D767" s="60">
        <v>0.2162</v>
      </c>
    </row>
    <row r="768" spans="1:4">
      <c r="A768" s="46">
        <v>766</v>
      </c>
      <c r="B768" s="60">
        <v>0.1166</v>
      </c>
      <c r="C768" s="60">
        <v>0.1118</v>
      </c>
      <c r="D768" s="60">
        <v>0.2162</v>
      </c>
    </row>
    <row r="769" spans="1:4">
      <c r="A769" s="46">
        <v>767</v>
      </c>
      <c r="B769" s="60">
        <v>0.1166</v>
      </c>
      <c r="C769" s="60">
        <v>0.1118</v>
      </c>
      <c r="D769" s="60">
        <v>0.2162</v>
      </c>
    </row>
    <row r="770" spans="1:4">
      <c r="A770" s="46">
        <v>768</v>
      </c>
      <c r="B770" s="60">
        <v>0.1166</v>
      </c>
      <c r="C770" s="60">
        <v>0.11169999999999999</v>
      </c>
      <c r="D770" s="60">
        <v>0.2162</v>
      </c>
    </row>
    <row r="771" spans="1:4">
      <c r="A771" s="46">
        <v>769</v>
      </c>
      <c r="B771" s="60">
        <v>0.1166</v>
      </c>
      <c r="C771" s="60">
        <v>0.1116</v>
      </c>
      <c r="D771" s="60">
        <v>0.2162</v>
      </c>
    </row>
    <row r="772" spans="1:4">
      <c r="A772" s="46">
        <v>770</v>
      </c>
      <c r="B772" s="60">
        <v>0.1166</v>
      </c>
      <c r="C772" s="60">
        <v>0.1116</v>
      </c>
      <c r="D772" s="60">
        <v>0.2162</v>
      </c>
    </row>
    <row r="773" spans="1:4">
      <c r="A773" s="46">
        <v>771</v>
      </c>
      <c r="B773" s="60">
        <v>0.1166</v>
      </c>
      <c r="C773" s="60">
        <v>0.1115</v>
      </c>
      <c r="D773" s="60">
        <v>0.2162</v>
      </c>
    </row>
    <row r="774" spans="1:4">
      <c r="A774" s="46">
        <v>772</v>
      </c>
      <c r="B774" s="60">
        <v>0.1166</v>
      </c>
      <c r="C774" s="60">
        <v>0.1114</v>
      </c>
      <c r="D774" s="60">
        <v>0.2162</v>
      </c>
    </row>
    <row r="775" spans="1:4">
      <c r="A775" s="46">
        <v>773</v>
      </c>
      <c r="B775" s="60">
        <v>0.1166</v>
      </c>
      <c r="C775" s="60">
        <v>0.1114</v>
      </c>
      <c r="D775" s="60">
        <v>0.2162</v>
      </c>
    </row>
    <row r="776" spans="1:4">
      <c r="A776" s="46">
        <v>774</v>
      </c>
      <c r="B776" s="60">
        <v>0.1166</v>
      </c>
      <c r="C776" s="60">
        <v>0.1113</v>
      </c>
      <c r="D776" s="60">
        <v>0.2162</v>
      </c>
    </row>
    <row r="777" spans="1:4">
      <c r="A777" s="46">
        <v>775</v>
      </c>
      <c r="B777" s="60">
        <v>0.1166</v>
      </c>
      <c r="C777" s="60">
        <v>0.11119999999999999</v>
      </c>
      <c r="D777" s="60">
        <v>0.2162</v>
      </c>
    </row>
    <row r="778" spans="1:4">
      <c r="A778" s="46">
        <v>776</v>
      </c>
      <c r="B778" s="60">
        <v>0.1166</v>
      </c>
      <c r="C778" s="60">
        <v>0.11119999999999999</v>
      </c>
      <c r="D778" s="60">
        <v>0.2162</v>
      </c>
    </row>
    <row r="779" spans="1:4">
      <c r="A779" s="46">
        <v>777</v>
      </c>
      <c r="B779" s="60">
        <v>0.1166</v>
      </c>
      <c r="C779" s="60">
        <v>0.1111</v>
      </c>
      <c r="D779" s="60">
        <v>0.2162</v>
      </c>
    </row>
    <row r="780" spans="1:4">
      <c r="A780" s="46">
        <v>778</v>
      </c>
      <c r="B780" s="60">
        <v>0.1166</v>
      </c>
      <c r="C780" s="60">
        <v>0.111</v>
      </c>
      <c r="D780" s="60">
        <v>0.2162</v>
      </c>
    </row>
    <row r="781" spans="1:4">
      <c r="A781" s="46">
        <v>779</v>
      </c>
      <c r="B781" s="60">
        <v>0.1166</v>
      </c>
      <c r="C781" s="60">
        <v>0.111</v>
      </c>
      <c r="D781" s="60">
        <v>0.2162</v>
      </c>
    </row>
    <row r="782" spans="1:4">
      <c r="A782" s="46">
        <v>780</v>
      </c>
      <c r="B782" s="60">
        <v>0.1166</v>
      </c>
      <c r="C782" s="60">
        <v>0.1109</v>
      </c>
      <c r="D782" s="60">
        <v>0.2162</v>
      </c>
    </row>
    <row r="783" spans="1:4">
      <c r="A783" s="46">
        <v>781</v>
      </c>
      <c r="B783" s="60">
        <v>0.1166</v>
      </c>
      <c r="C783" s="60">
        <v>0.1108</v>
      </c>
      <c r="D783" s="60">
        <v>0.2162</v>
      </c>
    </row>
    <row r="784" spans="1:4">
      <c r="A784" s="46">
        <v>782</v>
      </c>
      <c r="B784" s="60">
        <v>0.1166</v>
      </c>
      <c r="C784" s="60">
        <v>0.1108</v>
      </c>
      <c r="D784" s="60">
        <v>0.2162</v>
      </c>
    </row>
    <row r="785" spans="1:4">
      <c r="A785" s="46">
        <v>783</v>
      </c>
      <c r="B785" s="60">
        <v>0.1166</v>
      </c>
      <c r="C785" s="60">
        <v>0.11070000000000001</v>
      </c>
      <c r="D785" s="60">
        <v>0.2162</v>
      </c>
    </row>
    <row r="786" spans="1:4">
      <c r="A786" s="46">
        <v>784</v>
      </c>
      <c r="B786" s="60">
        <v>0.1166</v>
      </c>
      <c r="C786" s="60">
        <v>0.1106</v>
      </c>
      <c r="D786" s="60">
        <v>0.2162</v>
      </c>
    </row>
    <row r="787" spans="1:4">
      <c r="A787" s="46">
        <v>785</v>
      </c>
      <c r="B787" s="60">
        <v>0.1166</v>
      </c>
      <c r="C787" s="60">
        <v>0.1106</v>
      </c>
      <c r="D787" s="60">
        <v>0.2162</v>
      </c>
    </row>
    <row r="788" spans="1:4">
      <c r="A788" s="46">
        <v>786</v>
      </c>
      <c r="B788" s="60">
        <v>0.1166</v>
      </c>
      <c r="C788" s="60">
        <v>0.1105</v>
      </c>
      <c r="D788" s="60">
        <v>0.2162</v>
      </c>
    </row>
    <row r="789" spans="1:4">
      <c r="A789" s="46">
        <v>787</v>
      </c>
      <c r="B789" s="60">
        <v>0.1166</v>
      </c>
      <c r="C789" s="60">
        <v>0.1104</v>
      </c>
      <c r="D789" s="60">
        <v>0.2162</v>
      </c>
    </row>
    <row r="790" spans="1:4">
      <c r="A790" s="46">
        <v>788</v>
      </c>
      <c r="B790" s="60">
        <v>0.1166</v>
      </c>
      <c r="C790" s="60">
        <v>0.1104</v>
      </c>
      <c r="D790" s="60">
        <v>0.2162</v>
      </c>
    </row>
    <row r="791" spans="1:4">
      <c r="A791" s="46">
        <v>789</v>
      </c>
      <c r="B791" s="60">
        <v>0.1166</v>
      </c>
      <c r="C791" s="60">
        <v>0.1103</v>
      </c>
      <c r="D791" s="60">
        <v>0.2162</v>
      </c>
    </row>
    <row r="792" spans="1:4">
      <c r="A792" s="46">
        <v>790</v>
      </c>
      <c r="B792" s="60">
        <v>0.1166</v>
      </c>
      <c r="C792" s="60">
        <v>0.11020000000000001</v>
      </c>
      <c r="D792" s="60">
        <v>0.2162</v>
      </c>
    </row>
    <row r="793" spans="1:4">
      <c r="A793" s="46">
        <v>791</v>
      </c>
      <c r="B793" s="60">
        <v>0.1166</v>
      </c>
      <c r="C793" s="60">
        <v>0.11020000000000001</v>
      </c>
      <c r="D793" s="60">
        <v>0.2162</v>
      </c>
    </row>
    <row r="794" spans="1:4">
      <c r="A794" s="46">
        <v>792</v>
      </c>
      <c r="B794" s="60">
        <v>0.1166</v>
      </c>
      <c r="C794" s="60">
        <v>0.1101</v>
      </c>
      <c r="D794" s="60">
        <v>0.2162</v>
      </c>
    </row>
    <row r="795" spans="1:4">
      <c r="A795" s="46">
        <v>793</v>
      </c>
      <c r="B795" s="60">
        <v>0.1166</v>
      </c>
      <c r="C795" s="60">
        <v>0.11</v>
      </c>
      <c r="D795" s="60">
        <v>0.2162</v>
      </c>
    </row>
    <row r="796" spans="1:4">
      <c r="A796" s="46">
        <v>794</v>
      </c>
      <c r="B796" s="60">
        <v>0.1166</v>
      </c>
      <c r="C796" s="60">
        <v>0.11</v>
      </c>
      <c r="D796" s="60">
        <v>0.2162</v>
      </c>
    </row>
    <row r="797" spans="1:4">
      <c r="A797" s="46">
        <v>795</v>
      </c>
      <c r="B797" s="60">
        <v>0.1166</v>
      </c>
      <c r="C797" s="60">
        <v>0.1099</v>
      </c>
      <c r="D797" s="60">
        <v>0.2162</v>
      </c>
    </row>
    <row r="798" spans="1:4">
      <c r="A798" s="46">
        <v>796</v>
      </c>
      <c r="B798" s="60">
        <v>0.1166</v>
      </c>
      <c r="C798" s="60">
        <v>0.10979999999999999</v>
      </c>
      <c r="D798" s="60">
        <v>0.2162</v>
      </c>
    </row>
    <row r="799" spans="1:4">
      <c r="A799" s="46">
        <v>797</v>
      </c>
      <c r="B799" s="60">
        <v>0.1166</v>
      </c>
      <c r="C799" s="60">
        <v>0.10979999999999999</v>
      </c>
      <c r="D799" s="60">
        <v>0.2162</v>
      </c>
    </row>
    <row r="800" spans="1:4">
      <c r="A800" s="46">
        <v>798</v>
      </c>
      <c r="B800" s="60">
        <v>0.1166</v>
      </c>
      <c r="C800" s="60">
        <v>0.10970000000000001</v>
      </c>
      <c r="D800" s="60">
        <v>0.2162</v>
      </c>
    </row>
    <row r="801" spans="1:4">
      <c r="A801" s="46">
        <v>799</v>
      </c>
      <c r="B801" s="60">
        <v>0.1166</v>
      </c>
      <c r="C801" s="60">
        <v>0.1096</v>
      </c>
      <c r="D801" s="60">
        <v>0.2162</v>
      </c>
    </row>
    <row r="802" spans="1:4">
      <c r="A802" s="46">
        <v>800</v>
      </c>
      <c r="B802" s="60">
        <v>0.1166</v>
      </c>
      <c r="C802" s="60">
        <v>0.1096</v>
      </c>
      <c r="D802" s="60">
        <v>0.2162</v>
      </c>
    </row>
    <row r="803" spans="1:4">
      <c r="A803" s="46">
        <v>801</v>
      </c>
      <c r="B803" s="60">
        <v>0.1166</v>
      </c>
      <c r="C803" s="60">
        <v>0.1095</v>
      </c>
      <c r="D803" s="60">
        <v>0.2162</v>
      </c>
    </row>
    <row r="804" spans="1:4">
      <c r="A804" s="46">
        <v>802</v>
      </c>
      <c r="B804" s="60">
        <v>0.1166</v>
      </c>
      <c r="C804" s="60">
        <v>0.1094</v>
      </c>
      <c r="D804" s="60">
        <v>0.2162</v>
      </c>
    </row>
    <row r="805" spans="1:4">
      <c r="A805" s="46">
        <v>803</v>
      </c>
      <c r="B805" s="60">
        <v>0.1166</v>
      </c>
      <c r="C805" s="60">
        <v>0.1094</v>
      </c>
      <c r="D805" s="60">
        <v>0.2162</v>
      </c>
    </row>
    <row r="806" spans="1:4">
      <c r="A806" s="46">
        <v>804</v>
      </c>
      <c r="B806" s="60">
        <v>0.1166</v>
      </c>
      <c r="C806" s="60">
        <v>0.10929999999999999</v>
      </c>
      <c r="D806" s="60">
        <v>0.2162</v>
      </c>
    </row>
    <row r="807" spans="1:4">
      <c r="A807" s="46">
        <v>805</v>
      </c>
      <c r="B807" s="60">
        <v>0.1166</v>
      </c>
      <c r="C807" s="60">
        <v>0.10920000000000001</v>
      </c>
      <c r="D807" s="60">
        <v>0.2162</v>
      </c>
    </row>
    <row r="808" spans="1:4">
      <c r="A808" s="46">
        <v>806</v>
      </c>
      <c r="B808" s="60">
        <v>0.1166</v>
      </c>
      <c r="C808" s="60">
        <v>0.10920000000000001</v>
      </c>
      <c r="D808" s="60">
        <v>0.2162</v>
      </c>
    </row>
    <row r="809" spans="1:4">
      <c r="A809" s="46">
        <v>807</v>
      </c>
      <c r="B809" s="60">
        <v>0.1166</v>
      </c>
      <c r="C809" s="60">
        <v>0.1091</v>
      </c>
      <c r="D809" s="60">
        <v>0.2162</v>
      </c>
    </row>
    <row r="810" spans="1:4">
      <c r="A810" s="46">
        <v>808</v>
      </c>
      <c r="B810" s="60">
        <v>0.1166</v>
      </c>
      <c r="C810" s="60">
        <v>0.109</v>
      </c>
      <c r="D810" s="60">
        <v>0.2162</v>
      </c>
    </row>
    <row r="811" spans="1:4">
      <c r="A811" s="46">
        <v>809</v>
      </c>
      <c r="B811" s="60">
        <v>0.1166</v>
      </c>
      <c r="C811" s="60">
        <v>0.109</v>
      </c>
      <c r="D811" s="60">
        <v>0.2162</v>
      </c>
    </row>
    <row r="812" spans="1:4">
      <c r="A812" s="46">
        <v>810</v>
      </c>
      <c r="B812" s="60">
        <v>0.1166</v>
      </c>
      <c r="C812" s="60">
        <v>0.1089</v>
      </c>
      <c r="D812" s="60">
        <v>0.2162</v>
      </c>
    </row>
    <row r="813" spans="1:4">
      <c r="A813" s="46">
        <v>811</v>
      </c>
      <c r="B813" s="60">
        <v>0.1166</v>
      </c>
      <c r="C813" s="60">
        <v>0.10879999999999999</v>
      </c>
      <c r="D813" s="60">
        <v>0.2162</v>
      </c>
    </row>
    <row r="814" spans="1:4">
      <c r="A814" s="46">
        <v>812</v>
      </c>
      <c r="B814" s="60">
        <v>0.1166</v>
      </c>
      <c r="C814" s="60">
        <v>0.10879999999999999</v>
      </c>
      <c r="D814" s="60">
        <v>0.2162</v>
      </c>
    </row>
    <row r="815" spans="1:4">
      <c r="A815" s="46">
        <v>813</v>
      </c>
      <c r="B815" s="60">
        <v>0.1166</v>
      </c>
      <c r="C815" s="60">
        <v>0.1087</v>
      </c>
      <c r="D815" s="60">
        <v>0.2162</v>
      </c>
    </row>
    <row r="816" spans="1:4">
      <c r="A816" s="46">
        <v>814</v>
      </c>
      <c r="B816" s="60">
        <v>0.1166</v>
      </c>
      <c r="C816" s="60">
        <v>0.1086</v>
      </c>
      <c r="D816" s="60">
        <v>0.2162</v>
      </c>
    </row>
    <row r="817" spans="1:4">
      <c r="A817" s="46">
        <v>815</v>
      </c>
      <c r="B817" s="60">
        <v>0.1166</v>
      </c>
      <c r="C817" s="60">
        <v>0.1086</v>
      </c>
      <c r="D817" s="60">
        <v>0.2162</v>
      </c>
    </row>
    <row r="818" spans="1:4">
      <c r="A818" s="46">
        <v>816</v>
      </c>
      <c r="B818" s="60">
        <v>0.1166</v>
      </c>
      <c r="C818" s="60">
        <v>0.1085</v>
      </c>
      <c r="D818" s="60">
        <v>0.2162</v>
      </c>
    </row>
    <row r="819" spans="1:4">
      <c r="A819" s="46">
        <v>817</v>
      </c>
      <c r="B819" s="60">
        <v>0.1166</v>
      </c>
      <c r="C819" s="60">
        <v>0.1084</v>
      </c>
      <c r="D819" s="60">
        <v>0.2162</v>
      </c>
    </row>
    <row r="820" spans="1:4">
      <c r="A820" s="46">
        <v>818</v>
      </c>
      <c r="B820" s="60">
        <v>0.1166</v>
      </c>
      <c r="C820" s="60">
        <v>0.1084</v>
      </c>
      <c r="D820" s="60">
        <v>0.2162</v>
      </c>
    </row>
    <row r="821" spans="1:4">
      <c r="A821" s="46">
        <v>819</v>
      </c>
      <c r="B821" s="60">
        <v>0.1166</v>
      </c>
      <c r="C821" s="60">
        <v>0.10829999999999999</v>
      </c>
      <c r="D821" s="60">
        <v>0.2162</v>
      </c>
    </row>
    <row r="822" spans="1:4">
      <c r="A822" s="46">
        <v>820</v>
      </c>
      <c r="B822" s="60">
        <v>0.1166</v>
      </c>
      <c r="C822" s="60">
        <v>0.1082</v>
      </c>
      <c r="D822" s="60">
        <v>0.2162</v>
      </c>
    </row>
    <row r="823" spans="1:4">
      <c r="A823" s="46">
        <v>821</v>
      </c>
      <c r="B823" s="60">
        <v>0.1166</v>
      </c>
      <c r="C823" s="60">
        <v>0.1082</v>
      </c>
      <c r="D823" s="60">
        <v>0.2162</v>
      </c>
    </row>
    <row r="824" spans="1:4">
      <c r="A824" s="46">
        <v>822</v>
      </c>
      <c r="B824" s="60">
        <v>0.1166</v>
      </c>
      <c r="C824" s="60">
        <v>0.1081</v>
      </c>
      <c r="D824" s="60">
        <v>0.2162</v>
      </c>
    </row>
    <row r="825" spans="1:4">
      <c r="A825" s="46">
        <v>823</v>
      </c>
      <c r="B825" s="60">
        <v>0.1166</v>
      </c>
      <c r="C825" s="60">
        <v>0.108</v>
      </c>
      <c r="D825" s="60">
        <v>0.2162</v>
      </c>
    </row>
    <row r="826" spans="1:4">
      <c r="A826" s="46">
        <v>824</v>
      </c>
      <c r="B826" s="60">
        <v>0.1166</v>
      </c>
      <c r="C826" s="60">
        <v>0.108</v>
      </c>
      <c r="D826" s="60">
        <v>0.2162</v>
      </c>
    </row>
    <row r="827" spans="1:4">
      <c r="A827" s="46">
        <v>825</v>
      </c>
      <c r="B827" s="60">
        <v>0.1166</v>
      </c>
      <c r="C827" s="60">
        <v>0.1079</v>
      </c>
      <c r="D827" s="60">
        <v>0.2162</v>
      </c>
    </row>
    <row r="828" spans="1:4">
      <c r="A828" s="46">
        <v>826</v>
      </c>
      <c r="B828" s="60">
        <v>0.1166</v>
      </c>
      <c r="C828" s="60">
        <v>0.10780000000000001</v>
      </c>
      <c r="D828" s="60">
        <v>0.2162</v>
      </c>
    </row>
    <row r="829" spans="1:4">
      <c r="A829" s="46">
        <v>827</v>
      </c>
      <c r="B829" s="60">
        <v>0.1166</v>
      </c>
      <c r="C829" s="60">
        <v>0.10780000000000001</v>
      </c>
      <c r="D829" s="60">
        <v>0.2162</v>
      </c>
    </row>
    <row r="830" spans="1:4">
      <c r="A830" s="46">
        <v>828</v>
      </c>
      <c r="B830" s="60">
        <v>0.1166</v>
      </c>
      <c r="C830" s="60">
        <v>0.1077</v>
      </c>
      <c r="D830" s="60">
        <v>0.2162</v>
      </c>
    </row>
    <row r="831" spans="1:4">
      <c r="A831" s="46">
        <v>829</v>
      </c>
      <c r="B831" s="60">
        <v>0.1166</v>
      </c>
      <c r="C831" s="60">
        <v>0.1076</v>
      </c>
      <c r="D831" s="60">
        <v>0.2162</v>
      </c>
    </row>
    <row r="832" spans="1:4">
      <c r="A832" s="46">
        <v>830</v>
      </c>
      <c r="B832" s="60">
        <v>0.1166</v>
      </c>
      <c r="C832" s="60">
        <v>0.1076</v>
      </c>
      <c r="D832" s="60">
        <v>0.2162</v>
      </c>
    </row>
    <row r="833" spans="1:4">
      <c r="A833" s="46">
        <v>831</v>
      </c>
      <c r="B833" s="60">
        <v>0.1166</v>
      </c>
      <c r="C833" s="60">
        <v>0.1075</v>
      </c>
      <c r="D833" s="60">
        <v>0.2162</v>
      </c>
    </row>
    <row r="834" spans="1:4">
      <c r="A834" s="46">
        <v>832</v>
      </c>
      <c r="B834" s="60">
        <v>0.1166</v>
      </c>
      <c r="C834" s="60">
        <v>0.1074</v>
      </c>
      <c r="D834" s="60">
        <v>0.2162</v>
      </c>
    </row>
    <row r="835" spans="1:4">
      <c r="A835" s="46">
        <v>833</v>
      </c>
      <c r="B835" s="60">
        <v>0.1166</v>
      </c>
      <c r="C835" s="60">
        <v>0.1074</v>
      </c>
      <c r="D835" s="60">
        <v>0.2162</v>
      </c>
    </row>
    <row r="836" spans="1:4">
      <c r="A836" s="46">
        <v>834</v>
      </c>
      <c r="B836" s="60">
        <v>0.1166</v>
      </c>
      <c r="C836" s="60">
        <v>0.10730000000000001</v>
      </c>
      <c r="D836" s="60">
        <v>0.2162</v>
      </c>
    </row>
    <row r="837" spans="1:4">
      <c r="A837" s="46">
        <v>835</v>
      </c>
      <c r="B837" s="60">
        <v>0.1166</v>
      </c>
      <c r="C837" s="60">
        <v>0.1072</v>
      </c>
      <c r="D837" s="60">
        <v>0.2162</v>
      </c>
    </row>
    <row r="838" spans="1:4">
      <c r="A838" s="46">
        <v>836</v>
      </c>
      <c r="B838" s="60">
        <v>0.1166</v>
      </c>
      <c r="C838" s="60">
        <v>0.1072</v>
      </c>
      <c r="D838" s="60">
        <v>0.2162</v>
      </c>
    </row>
    <row r="839" spans="1:4">
      <c r="A839" s="46">
        <v>837</v>
      </c>
      <c r="B839" s="60">
        <v>0.1166</v>
      </c>
      <c r="C839" s="60">
        <v>0.1071</v>
      </c>
      <c r="D839" s="60">
        <v>0.2162</v>
      </c>
    </row>
    <row r="840" spans="1:4">
      <c r="A840" s="46">
        <v>838</v>
      </c>
      <c r="B840" s="60">
        <v>0.1166</v>
      </c>
      <c r="C840" s="60">
        <v>0.107</v>
      </c>
      <c r="D840" s="60">
        <v>0.2162</v>
      </c>
    </row>
    <row r="841" spans="1:4">
      <c r="A841" s="46">
        <v>839</v>
      </c>
      <c r="B841" s="60">
        <v>0.1166</v>
      </c>
      <c r="C841" s="60">
        <v>0.107</v>
      </c>
      <c r="D841" s="60">
        <v>0.2162</v>
      </c>
    </row>
    <row r="842" spans="1:4">
      <c r="A842" s="46">
        <v>840</v>
      </c>
      <c r="B842" s="60">
        <v>0.1166</v>
      </c>
      <c r="C842" s="60">
        <v>0.1069</v>
      </c>
      <c r="D842" s="60">
        <v>0.2162</v>
      </c>
    </row>
    <row r="843" spans="1:4">
      <c r="A843" s="46">
        <v>841</v>
      </c>
      <c r="B843" s="60">
        <v>0.1166</v>
      </c>
      <c r="C843" s="60">
        <v>0.10680000000000001</v>
      </c>
      <c r="D843" s="60">
        <v>0.2162</v>
      </c>
    </row>
    <row r="844" spans="1:4">
      <c r="A844" s="46">
        <v>842</v>
      </c>
      <c r="B844" s="60">
        <v>0.1166</v>
      </c>
      <c r="C844" s="60">
        <v>0.10680000000000001</v>
      </c>
      <c r="D844" s="60">
        <v>0.2162</v>
      </c>
    </row>
    <row r="845" spans="1:4">
      <c r="A845" s="46">
        <v>843</v>
      </c>
      <c r="B845" s="60">
        <v>0.1166</v>
      </c>
      <c r="C845" s="60">
        <v>0.1067</v>
      </c>
      <c r="D845" s="60">
        <v>0.2162</v>
      </c>
    </row>
    <row r="846" spans="1:4">
      <c r="A846" s="46">
        <v>844</v>
      </c>
      <c r="B846" s="60">
        <v>0.1166</v>
      </c>
      <c r="C846" s="60">
        <v>0.1066</v>
      </c>
      <c r="D846" s="60">
        <v>0.2162</v>
      </c>
    </row>
    <row r="847" spans="1:4">
      <c r="A847" s="46">
        <v>845</v>
      </c>
      <c r="B847" s="60">
        <v>0.1166</v>
      </c>
      <c r="C847" s="60">
        <v>0.1066</v>
      </c>
      <c r="D847" s="60">
        <v>0.2162</v>
      </c>
    </row>
    <row r="848" spans="1:4">
      <c r="A848" s="46">
        <v>846</v>
      </c>
      <c r="B848" s="60">
        <v>0.1166</v>
      </c>
      <c r="C848" s="60">
        <v>0.1065</v>
      </c>
      <c r="D848" s="60">
        <v>0.2162</v>
      </c>
    </row>
    <row r="849" spans="1:4">
      <c r="A849" s="46">
        <v>847</v>
      </c>
      <c r="B849" s="60">
        <v>0.1166</v>
      </c>
      <c r="C849" s="60">
        <v>0.10639999999999999</v>
      </c>
      <c r="D849" s="60">
        <v>0.2162</v>
      </c>
    </row>
    <row r="850" spans="1:4">
      <c r="A850" s="46">
        <v>848</v>
      </c>
      <c r="B850" s="60">
        <v>0.1166</v>
      </c>
      <c r="C850" s="60">
        <v>0.10639999999999999</v>
      </c>
      <c r="D850" s="60">
        <v>0.2162</v>
      </c>
    </row>
    <row r="851" spans="1:4">
      <c r="A851" s="46">
        <v>849</v>
      </c>
      <c r="B851" s="60">
        <v>0.1166</v>
      </c>
      <c r="C851" s="60">
        <v>0.10630000000000001</v>
      </c>
      <c r="D851" s="60">
        <v>0.2162</v>
      </c>
    </row>
    <row r="852" spans="1:4">
      <c r="A852" s="46">
        <v>850</v>
      </c>
      <c r="B852" s="60">
        <v>0.1166</v>
      </c>
      <c r="C852" s="60">
        <v>0.1062</v>
      </c>
      <c r="D852" s="60">
        <v>0.2162</v>
      </c>
    </row>
    <row r="853" spans="1:4">
      <c r="A853" s="46">
        <v>851</v>
      </c>
      <c r="B853" s="60">
        <v>0.1166</v>
      </c>
      <c r="C853" s="60">
        <v>0.1062</v>
      </c>
      <c r="D853" s="60">
        <v>0.2162</v>
      </c>
    </row>
    <row r="854" spans="1:4">
      <c r="A854" s="46">
        <v>852</v>
      </c>
      <c r="B854" s="60">
        <v>0.1166</v>
      </c>
      <c r="C854" s="60">
        <v>0.1061</v>
      </c>
      <c r="D854" s="60">
        <v>0.2162</v>
      </c>
    </row>
    <row r="855" spans="1:4">
      <c r="A855" s="46">
        <v>853</v>
      </c>
      <c r="B855" s="60">
        <v>0.1166</v>
      </c>
      <c r="C855" s="60">
        <v>0.106</v>
      </c>
      <c r="D855" s="60">
        <v>0.2162</v>
      </c>
    </row>
    <row r="856" spans="1:4">
      <c r="A856" s="46">
        <v>854</v>
      </c>
      <c r="B856" s="60">
        <v>0.1166</v>
      </c>
      <c r="C856" s="60">
        <v>0.106</v>
      </c>
      <c r="D856" s="60">
        <v>0.2162</v>
      </c>
    </row>
    <row r="857" spans="1:4">
      <c r="A857" s="46">
        <v>855</v>
      </c>
      <c r="B857" s="60">
        <v>0.1166</v>
      </c>
      <c r="C857" s="60">
        <v>0.10589999999999999</v>
      </c>
      <c r="D857" s="60">
        <v>0.2162</v>
      </c>
    </row>
    <row r="858" spans="1:4">
      <c r="A858" s="46">
        <v>856</v>
      </c>
      <c r="B858" s="60">
        <v>0.1166</v>
      </c>
      <c r="C858" s="60">
        <v>0.10580000000000001</v>
      </c>
      <c r="D858" s="60">
        <v>0.2162</v>
      </c>
    </row>
    <row r="859" spans="1:4">
      <c r="A859" s="46">
        <v>857</v>
      </c>
      <c r="B859" s="60">
        <v>0.1166</v>
      </c>
      <c r="C859" s="60">
        <v>0.10580000000000001</v>
      </c>
      <c r="D859" s="60">
        <v>0.2162</v>
      </c>
    </row>
    <row r="860" spans="1:4">
      <c r="A860" s="46">
        <v>858</v>
      </c>
      <c r="B860" s="60">
        <v>0.1166</v>
      </c>
      <c r="C860" s="60">
        <v>0.1057</v>
      </c>
      <c r="D860" s="60">
        <v>0.2162</v>
      </c>
    </row>
    <row r="861" spans="1:4">
      <c r="A861" s="46">
        <v>859</v>
      </c>
      <c r="B861" s="60">
        <v>0.1166</v>
      </c>
      <c r="C861" s="60">
        <v>0.1056</v>
      </c>
      <c r="D861" s="60">
        <v>0.2162</v>
      </c>
    </row>
    <row r="862" spans="1:4">
      <c r="A862" s="46">
        <v>860</v>
      </c>
      <c r="B862" s="60">
        <v>0.1166</v>
      </c>
      <c r="C862" s="60">
        <v>0.1056</v>
      </c>
      <c r="D862" s="60">
        <v>0.2162</v>
      </c>
    </row>
    <row r="863" spans="1:4">
      <c r="A863" s="46">
        <v>861</v>
      </c>
      <c r="B863" s="60">
        <v>0.1166</v>
      </c>
      <c r="C863" s="60">
        <v>0.1055</v>
      </c>
      <c r="D863" s="60">
        <v>0.2162</v>
      </c>
    </row>
    <row r="864" spans="1:4">
      <c r="A864" s="46">
        <v>862</v>
      </c>
      <c r="B864" s="60">
        <v>0.1166</v>
      </c>
      <c r="C864" s="60">
        <v>0.10539999999999999</v>
      </c>
      <c r="D864" s="60">
        <v>0.2162</v>
      </c>
    </row>
    <row r="865" spans="1:4">
      <c r="A865" s="46">
        <v>863</v>
      </c>
      <c r="B865" s="60">
        <v>0.1166</v>
      </c>
      <c r="C865" s="60">
        <v>0.10539999999999999</v>
      </c>
      <c r="D865" s="60">
        <v>0.2162</v>
      </c>
    </row>
    <row r="866" spans="1:4">
      <c r="A866" s="46">
        <v>864</v>
      </c>
      <c r="B866" s="60">
        <v>0.1166</v>
      </c>
      <c r="C866" s="60">
        <v>0.1053</v>
      </c>
      <c r="D866" s="60">
        <v>0.2162</v>
      </c>
    </row>
    <row r="867" spans="1:4">
      <c r="A867" s="46">
        <v>865</v>
      </c>
      <c r="B867" s="60">
        <v>0.1166</v>
      </c>
      <c r="C867" s="60">
        <v>0.1052</v>
      </c>
      <c r="D867" s="60">
        <v>0.2162</v>
      </c>
    </row>
    <row r="868" spans="1:4">
      <c r="A868" s="46">
        <v>866</v>
      </c>
      <c r="B868" s="60">
        <v>0.1166</v>
      </c>
      <c r="C868" s="60">
        <v>0.1052</v>
      </c>
      <c r="D868" s="60">
        <v>0.2162</v>
      </c>
    </row>
    <row r="869" spans="1:4">
      <c r="A869" s="46">
        <v>867</v>
      </c>
      <c r="B869" s="60">
        <v>0.1166</v>
      </c>
      <c r="C869" s="60">
        <v>0.1051</v>
      </c>
      <c r="D869" s="60">
        <v>0.2162</v>
      </c>
    </row>
    <row r="870" spans="1:4">
      <c r="A870" s="46">
        <v>868</v>
      </c>
      <c r="B870" s="60">
        <v>0.1166</v>
      </c>
      <c r="C870" s="60">
        <v>0.105</v>
      </c>
      <c r="D870" s="60">
        <v>0.2162</v>
      </c>
    </row>
    <row r="871" spans="1:4">
      <c r="A871" s="46">
        <v>869</v>
      </c>
      <c r="B871" s="60">
        <v>0.1166</v>
      </c>
      <c r="C871" s="60">
        <v>0.105</v>
      </c>
      <c r="D871" s="60">
        <v>0.2162</v>
      </c>
    </row>
    <row r="872" spans="1:4">
      <c r="A872" s="46">
        <v>870</v>
      </c>
      <c r="B872" s="60">
        <v>0.1166</v>
      </c>
      <c r="C872" s="60">
        <v>0.10489999999999999</v>
      </c>
      <c r="D872" s="60">
        <v>0.2162</v>
      </c>
    </row>
    <row r="873" spans="1:4">
      <c r="A873" s="46">
        <v>871</v>
      </c>
      <c r="B873" s="60">
        <v>0.1166</v>
      </c>
      <c r="C873" s="60">
        <v>0.1048</v>
      </c>
      <c r="D873" s="60">
        <v>0.2162</v>
      </c>
    </row>
    <row r="874" spans="1:4">
      <c r="A874" s="46">
        <v>872</v>
      </c>
      <c r="B874" s="60">
        <v>0.1166</v>
      </c>
      <c r="C874" s="60">
        <v>0.1048</v>
      </c>
      <c r="D874" s="60">
        <v>0.2162</v>
      </c>
    </row>
    <row r="875" spans="1:4">
      <c r="A875" s="46">
        <v>873</v>
      </c>
      <c r="B875" s="60">
        <v>0.1166</v>
      </c>
      <c r="C875" s="60">
        <v>0.1047</v>
      </c>
      <c r="D875" s="60">
        <v>0.2162</v>
      </c>
    </row>
    <row r="876" spans="1:4">
      <c r="A876" s="46">
        <v>874</v>
      </c>
      <c r="B876" s="60">
        <v>0.1166</v>
      </c>
      <c r="C876" s="60">
        <v>0.1046</v>
      </c>
      <c r="D876" s="60">
        <v>0.2162</v>
      </c>
    </row>
    <row r="877" spans="1:4">
      <c r="A877" s="46">
        <v>875</v>
      </c>
      <c r="B877" s="60">
        <v>0.1166</v>
      </c>
      <c r="C877" s="60">
        <v>0.1046</v>
      </c>
      <c r="D877" s="60">
        <v>0.2162</v>
      </c>
    </row>
    <row r="878" spans="1:4">
      <c r="A878" s="46">
        <v>876</v>
      </c>
      <c r="B878" s="60">
        <v>0.1166</v>
      </c>
      <c r="C878" s="60">
        <v>0.1045</v>
      </c>
      <c r="D878" s="60">
        <v>0.2162</v>
      </c>
    </row>
    <row r="879" spans="1:4">
      <c r="A879" s="46">
        <v>877</v>
      </c>
      <c r="B879" s="60">
        <v>0.1166</v>
      </c>
      <c r="C879" s="60">
        <v>0.10440000000000001</v>
      </c>
      <c r="D879" s="60">
        <v>0.2162</v>
      </c>
    </row>
    <row r="880" spans="1:4">
      <c r="A880" s="46">
        <v>878</v>
      </c>
      <c r="B880" s="60">
        <v>0.1166</v>
      </c>
      <c r="C880" s="60">
        <v>0.10440000000000001</v>
      </c>
      <c r="D880" s="60">
        <v>0.2162</v>
      </c>
    </row>
    <row r="881" spans="1:4">
      <c r="A881" s="46">
        <v>879</v>
      </c>
      <c r="B881" s="60">
        <v>0.1166</v>
      </c>
      <c r="C881" s="60">
        <v>0.1043</v>
      </c>
      <c r="D881" s="60">
        <v>0.2162</v>
      </c>
    </row>
    <row r="882" spans="1:4">
      <c r="A882" s="46">
        <v>880</v>
      </c>
      <c r="B882" s="60">
        <v>0.1166</v>
      </c>
      <c r="C882" s="60">
        <v>0.1042</v>
      </c>
      <c r="D882" s="60">
        <v>0.2162</v>
      </c>
    </row>
    <row r="883" spans="1:4">
      <c r="A883" s="46">
        <v>881</v>
      </c>
      <c r="B883" s="60">
        <v>0.1166</v>
      </c>
      <c r="C883" s="60">
        <v>0.1042</v>
      </c>
      <c r="D883" s="60">
        <v>0.2162</v>
      </c>
    </row>
    <row r="884" spans="1:4">
      <c r="A884" s="46">
        <v>882</v>
      </c>
      <c r="B884" s="60">
        <v>0.1166</v>
      </c>
      <c r="C884" s="60">
        <v>0.1041</v>
      </c>
      <c r="D884" s="60">
        <v>0.2162</v>
      </c>
    </row>
    <row r="885" spans="1:4">
      <c r="A885" s="46">
        <v>883</v>
      </c>
      <c r="B885" s="60">
        <v>0.1166</v>
      </c>
      <c r="C885" s="60">
        <v>0.104</v>
      </c>
      <c r="D885" s="60">
        <v>0.2162</v>
      </c>
    </row>
    <row r="886" spans="1:4">
      <c r="A886" s="46">
        <v>884</v>
      </c>
      <c r="B886" s="60">
        <v>0.1166</v>
      </c>
      <c r="C886" s="60">
        <v>0.104</v>
      </c>
      <c r="D886" s="60">
        <v>0.2162</v>
      </c>
    </row>
    <row r="887" spans="1:4">
      <c r="A887" s="46">
        <v>885</v>
      </c>
      <c r="B887" s="60">
        <v>0.1166</v>
      </c>
      <c r="C887" s="60">
        <v>0.10390000000000001</v>
      </c>
      <c r="D887" s="60">
        <v>0.2162</v>
      </c>
    </row>
    <row r="888" spans="1:4">
      <c r="A888" s="46">
        <v>886</v>
      </c>
      <c r="B888" s="60">
        <v>0.1166</v>
      </c>
      <c r="C888" s="60">
        <v>0.1038</v>
      </c>
      <c r="D888" s="60">
        <v>0.2162</v>
      </c>
    </row>
    <row r="889" spans="1:4">
      <c r="A889" s="46">
        <v>887</v>
      </c>
      <c r="B889" s="60">
        <v>0.1166</v>
      </c>
      <c r="C889" s="60">
        <v>0.1038</v>
      </c>
      <c r="D889" s="60">
        <v>0.2162</v>
      </c>
    </row>
    <row r="890" spans="1:4">
      <c r="A890" s="46">
        <v>888</v>
      </c>
      <c r="B890" s="60">
        <v>0.1166</v>
      </c>
      <c r="C890" s="60">
        <v>0.1037</v>
      </c>
      <c r="D890" s="60">
        <v>0.2162</v>
      </c>
    </row>
    <row r="891" spans="1:4">
      <c r="A891" s="46">
        <v>889</v>
      </c>
      <c r="B891" s="60">
        <v>0.1166</v>
      </c>
      <c r="C891" s="60">
        <v>0.1036</v>
      </c>
      <c r="D891" s="60">
        <v>0.2162</v>
      </c>
    </row>
    <row r="892" spans="1:4">
      <c r="A892" s="46">
        <v>890</v>
      </c>
      <c r="B892" s="60">
        <v>0.1166</v>
      </c>
      <c r="C892" s="60">
        <v>0.1036</v>
      </c>
      <c r="D892" s="60">
        <v>0.2162</v>
      </c>
    </row>
    <row r="893" spans="1:4">
      <c r="A893" s="46">
        <v>891</v>
      </c>
      <c r="B893" s="60">
        <v>0.1166</v>
      </c>
      <c r="C893" s="60">
        <v>0.10349999999999999</v>
      </c>
      <c r="D893" s="60">
        <v>0.2162</v>
      </c>
    </row>
    <row r="894" spans="1:4">
      <c r="A894" s="46">
        <v>892</v>
      </c>
      <c r="B894" s="60">
        <v>0.1166</v>
      </c>
      <c r="C894" s="60">
        <v>0.10340000000000001</v>
      </c>
      <c r="D894" s="60">
        <v>0.2162</v>
      </c>
    </row>
    <row r="895" spans="1:4">
      <c r="A895" s="46">
        <v>893</v>
      </c>
      <c r="B895" s="60">
        <v>0.1166</v>
      </c>
      <c r="C895" s="60">
        <v>0.10340000000000001</v>
      </c>
      <c r="D895" s="60">
        <v>0.2162</v>
      </c>
    </row>
    <row r="896" spans="1:4">
      <c r="A896" s="46">
        <v>894</v>
      </c>
      <c r="B896" s="60">
        <v>0.1166</v>
      </c>
      <c r="C896" s="60">
        <v>0.1033</v>
      </c>
      <c r="D896" s="60">
        <v>0.2162</v>
      </c>
    </row>
    <row r="897" spans="1:4">
      <c r="A897" s="46">
        <v>895</v>
      </c>
      <c r="B897" s="60">
        <v>0.1166</v>
      </c>
      <c r="C897" s="60">
        <v>0.1032</v>
      </c>
      <c r="D897" s="60">
        <v>0.2162</v>
      </c>
    </row>
    <row r="898" spans="1:4">
      <c r="A898" s="46">
        <v>896</v>
      </c>
      <c r="B898" s="60">
        <v>0.1166</v>
      </c>
      <c r="C898" s="60">
        <v>0.1032</v>
      </c>
      <c r="D898" s="60">
        <v>0.2162</v>
      </c>
    </row>
    <row r="899" spans="1:4">
      <c r="A899" s="46">
        <v>897</v>
      </c>
      <c r="B899" s="60">
        <v>0.1166</v>
      </c>
      <c r="C899" s="60">
        <v>0.1031</v>
      </c>
      <c r="D899" s="60">
        <v>0.2162</v>
      </c>
    </row>
    <row r="900" spans="1:4">
      <c r="A900" s="46">
        <v>898</v>
      </c>
      <c r="B900" s="60">
        <v>0.1166</v>
      </c>
      <c r="C900" s="60">
        <v>0.10299999999999999</v>
      </c>
      <c r="D900" s="60">
        <v>0.2162</v>
      </c>
    </row>
    <row r="901" spans="1:4">
      <c r="A901" s="46">
        <v>899</v>
      </c>
      <c r="B901" s="60">
        <v>0.1166</v>
      </c>
      <c r="C901" s="60">
        <v>0.10299999999999999</v>
      </c>
      <c r="D901" s="60">
        <v>0.2162</v>
      </c>
    </row>
    <row r="902" spans="1:4">
      <c r="A902" s="46">
        <v>900</v>
      </c>
      <c r="B902" s="60">
        <v>0.1166</v>
      </c>
      <c r="C902" s="60">
        <v>0.10290000000000001</v>
      </c>
      <c r="D902" s="60">
        <v>0.2162</v>
      </c>
    </row>
    <row r="903" spans="1:4">
      <c r="A903" s="46">
        <v>901</v>
      </c>
      <c r="B903" s="60">
        <v>0.1166</v>
      </c>
      <c r="C903" s="60">
        <v>0.1028</v>
      </c>
      <c r="D903" s="60">
        <v>0.2162</v>
      </c>
    </row>
    <row r="904" spans="1:4">
      <c r="A904" s="46">
        <v>902</v>
      </c>
      <c r="B904" s="60">
        <v>0.1166</v>
      </c>
      <c r="C904" s="60">
        <v>0.1028</v>
      </c>
      <c r="D904" s="60">
        <v>0.2162</v>
      </c>
    </row>
    <row r="905" spans="1:4">
      <c r="A905" s="46">
        <v>903</v>
      </c>
      <c r="B905" s="60">
        <v>0.1166</v>
      </c>
      <c r="C905" s="60">
        <v>0.1027</v>
      </c>
      <c r="D905" s="60">
        <v>0.2162</v>
      </c>
    </row>
    <row r="906" spans="1:4">
      <c r="A906" s="46">
        <v>904</v>
      </c>
      <c r="B906" s="60">
        <v>0.1166</v>
      </c>
      <c r="C906" s="60">
        <v>0.1026</v>
      </c>
      <c r="D906" s="60">
        <v>0.2162</v>
      </c>
    </row>
    <row r="907" spans="1:4">
      <c r="A907" s="46">
        <v>905</v>
      </c>
      <c r="B907" s="60">
        <v>0.1166</v>
      </c>
      <c r="C907" s="60">
        <v>0.1026</v>
      </c>
      <c r="D907" s="60">
        <v>0.2162</v>
      </c>
    </row>
    <row r="908" spans="1:4">
      <c r="A908" s="46">
        <v>906</v>
      </c>
      <c r="B908" s="60">
        <v>0.1166</v>
      </c>
      <c r="C908" s="60">
        <v>0.10249999999999999</v>
      </c>
      <c r="D908" s="60">
        <v>0.2162</v>
      </c>
    </row>
    <row r="909" spans="1:4">
      <c r="A909" s="46">
        <v>907</v>
      </c>
      <c r="B909" s="60">
        <v>0.1166</v>
      </c>
      <c r="C909" s="60">
        <v>0.1024</v>
      </c>
      <c r="D909" s="60">
        <v>0.2162</v>
      </c>
    </row>
    <row r="910" spans="1:4">
      <c r="A910" s="46">
        <v>908</v>
      </c>
      <c r="B910" s="60">
        <v>0.1166</v>
      </c>
      <c r="C910" s="60">
        <v>0.1024</v>
      </c>
      <c r="D910" s="60">
        <v>0.2162</v>
      </c>
    </row>
    <row r="911" spans="1:4">
      <c r="A911" s="46">
        <v>909</v>
      </c>
      <c r="B911" s="60">
        <v>0.1166</v>
      </c>
      <c r="C911" s="60">
        <v>0.1023</v>
      </c>
      <c r="D911" s="60">
        <v>0.2162</v>
      </c>
    </row>
    <row r="912" spans="1:4">
      <c r="A912" s="46">
        <v>910</v>
      </c>
      <c r="B912" s="60">
        <v>0.1166</v>
      </c>
      <c r="C912" s="60">
        <v>0.1022</v>
      </c>
      <c r="D912" s="60">
        <v>0.2162</v>
      </c>
    </row>
    <row r="913" spans="1:4">
      <c r="A913" s="46">
        <v>911</v>
      </c>
      <c r="B913" s="60">
        <v>0.1166</v>
      </c>
      <c r="C913" s="60">
        <v>0.1022</v>
      </c>
      <c r="D913" s="60">
        <v>0.2162</v>
      </c>
    </row>
    <row r="914" spans="1:4">
      <c r="A914" s="46">
        <v>912</v>
      </c>
      <c r="B914" s="60">
        <v>0.1166</v>
      </c>
      <c r="C914" s="60">
        <v>0.1021</v>
      </c>
      <c r="D914" s="60">
        <v>0.2162</v>
      </c>
    </row>
    <row r="915" spans="1:4">
      <c r="A915" s="46">
        <v>913</v>
      </c>
      <c r="B915" s="60">
        <v>0.1166</v>
      </c>
      <c r="C915" s="60">
        <v>0.10199999999999999</v>
      </c>
      <c r="D915" s="60">
        <v>0.2162</v>
      </c>
    </row>
    <row r="916" spans="1:4">
      <c r="A916" s="46">
        <v>914</v>
      </c>
      <c r="B916" s="60">
        <v>0.1166</v>
      </c>
      <c r="C916" s="60">
        <v>0.10199999999999999</v>
      </c>
      <c r="D916" s="60">
        <v>0.2162</v>
      </c>
    </row>
    <row r="917" spans="1:4">
      <c r="A917" s="46">
        <v>915</v>
      </c>
      <c r="B917" s="60">
        <v>0.1166</v>
      </c>
      <c r="C917" s="60">
        <v>0.10199999999999999</v>
      </c>
      <c r="D917" s="60">
        <v>0.2162</v>
      </c>
    </row>
    <row r="918" spans="1:4">
      <c r="A918" s="46">
        <v>916</v>
      </c>
      <c r="B918" s="60">
        <v>0.1166</v>
      </c>
      <c r="C918" s="60">
        <v>0.10199999999999999</v>
      </c>
      <c r="D918" s="60">
        <v>0.2162</v>
      </c>
    </row>
    <row r="919" spans="1:4">
      <c r="A919" s="46">
        <v>917</v>
      </c>
      <c r="B919" s="60">
        <v>0.1166</v>
      </c>
      <c r="C919" s="60">
        <v>0.10199999999999999</v>
      </c>
      <c r="D919" s="60">
        <v>0.2162</v>
      </c>
    </row>
    <row r="920" spans="1:4">
      <c r="A920" s="46">
        <v>918</v>
      </c>
      <c r="B920" s="60">
        <v>0.1166</v>
      </c>
      <c r="C920" s="60">
        <v>0.10199999999999999</v>
      </c>
      <c r="D920" s="60">
        <v>0.2162</v>
      </c>
    </row>
    <row r="921" spans="1:4">
      <c r="A921" s="46">
        <v>919</v>
      </c>
      <c r="B921" s="60">
        <v>0.1166</v>
      </c>
      <c r="C921" s="60">
        <v>0.10199999999999999</v>
      </c>
      <c r="D921" s="60">
        <v>0.2162</v>
      </c>
    </row>
    <row r="922" spans="1:4">
      <c r="A922" s="46">
        <v>920</v>
      </c>
      <c r="B922" s="60">
        <v>0.1166</v>
      </c>
      <c r="C922" s="60">
        <v>0.10199999999999999</v>
      </c>
      <c r="D922" s="60">
        <v>0.2162</v>
      </c>
    </row>
    <row r="923" spans="1:4">
      <c r="A923" s="46">
        <v>921</v>
      </c>
      <c r="B923" s="60">
        <v>0.1166</v>
      </c>
      <c r="C923" s="60">
        <v>0.10199999999999999</v>
      </c>
      <c r="D923" s="60">
        <v>0.2162</v>
      </c>
    </row>
    <row r="924" spans="1:4">
      <c r="A924" s="46">
        <v>922</v>
      </c>
      <c r="B924" s="60">
        <v>0.1166</v>
      </c>
      <c r="C924" s="60">
        <v>0.10199999999999999</v>
      </c>
      <c r="D924" s="60">
        <v>0.2162</v>
      </c>
    </row>
    <row r="925" spans="1:4">
      <c r="A925" s="46">
        <v>923</v>
      </c>
      <c r="B925" s="60">
        <v>0.1166</v>
      </c>
      <c r="C925" s="60">
        <v>0.10199999999999999</v>
      </c>
      <c r="D925" s="60">
        <v>0.2162</v>
      </c>
    </row>
    <row r="926" spans="1:4">
      <c r="A926" s="46">
        <v>924</v>
      </c>
      <c r="B926" s="60">
        <v>0.1166</v>
      </c>
      <c r="C926" s="60">
        <v>0.10199999999999999</v>
      </c>
      <c r="D926" s="60">
        <v>0.2162</v>
      </c>
    </row>
    <row r="927" spans="1:4">
      <c r="A927" s="46">
        <v>925</v>
      </c>
      <c r="B927" s="60">
        <v>0.1166</v>
      </c>
      <c r="C927" s="60">
        <v>0.10199999999999999</v>
      </c>
      <c r="D927" s="60">
        <v>0.2162</v>
      </c>
    </row>
    <row r="928" spans="1:4">
      <c r="A928" s="46">
        <v>926</v>
      </c>
      <c r="B928" s="60">
        <v>0.1166</v>
      </c>
      <c r="C928" s="60">
        <v>0.10199999999999999</v>
      </c>
      <c r="D928" s="60">
        <v>0.2162</v>
      </c>
    </row>
    <row r="929" spans="1:4">
      <c r="A929" s="46">
        <v>927</v>
      </c>
      <c r="B929" s="60">
        <v>0.1166</v>
      </c>
      <c r="C929" s="60">
        <v>0.10199999999999999</v>
      </c>
      <c r="D929" s="60">
        <v>0.2162</v>
      </c>
    </row>
    <row r="930" spans="1:4">
      <c r="A930" s="46">
        <v>928</v>
      </c>
      <c r="B930" s="60">
        <v>0.1166</v>
      </c>
      <c r="C930" s="60">
        <v>0.10199999999999999</v>
      </c>
      <c r="D930" s="60">
        <v>0.2162</v>
      </c>
    </row>
    <row r="931" spans="1:4">
      <c r="A931" s="46">
        <v>929</v>
      </c>
      <c r="B931" s="60">
        <v>0.1166</v>
      </c>
      <c r="C931" s="60">
        <v>0.10199999999999999</v>
      </c>
      <c r="D931" s="60">
        <v>0.2162</v>
      </c>
    </row>
    <row r="932" spans="1:4">
      <c r="A932" s="46">
        <v>930</v>
      </c>
      <c r="B932" s="60">
        <v>0.1166</v>
      </c>
      <c r="C932" s="60">
        <v>0.10199999999999999</v>
      </c>
      <c r="D932" s="60">
        <v>0.2162</v>
      </c>
    </row>
    <row r="933" spans="1:4">
      <c r="A933" s="46">
        <v>931</v>
      </c>
      <c r="B933" s="60">
        <v>0.1166</v>
      </c>
      <c r="C933" s="60">
        <v>0.10199999999999999</v>
      </c>
      <c r="D933" s="60">
        <v>0.2162</v>
      </c>
    </row>
    <row r="934" spans="1:4">
      <c r="A934" s="46">
        <v>932</v>
      </c>
      <c r="B934" s="60">
        <v>0.1166</v>
      </c>
      <c r="C934" s="60">
        <v>0.10199999999999999</v>
      </c>
      <c r="D934" s="60">
        <v>0.2162</v>
      </c>
    </row>
    <row r="935" spans="1:4">
      <c r="A935" s="46">
        <v>933</v>
      </c>
      <c r="B935" s="60">
        <v>0.1166</v>
      </c>
      <c r="C935" s="60">
        <v>0.10199999999999999</v>
      </c>
      <c r="D935" s="60">
        <v>0.2162</v>
      </c>
    </row>
    <row r="936" spans="1:4">
      <c r="A936" s="46">
        <v>934</v>
      </c>
      <c r="B936" s="60">
        <v>0.1166</v>
      </c>
      <c r="C936" s="60">
        <v>0.10199999999999999</v>
      </c>
      <c r="D936" s="60">
        <v>0.2162</v>
      </c>
    </row>
    <row r="937" spans="1:4">
      <c r="A937" s="46">
        <v>935</v>
      </c>
      <c r="B937" s="60">
        <v>0.1166</v>
      </c>
      <c r="C937" s="60">
        <v>0.10199999999999999</v>
      </c>
      <c r="D937" s="60">
        <v>0.2162</v>
      </c>
    </row>
    <row r="938" spans="1:4">
      <c r="A938" s="46">
        <v>936</v>
      </c>
      <c r="B938" s="60">
        <v>0.1166</v>
      </c>
      <c r="C938" s="60">
        <v>0.10199999999999999</v>
      </c>
      <c r="D938" s="60">
        <v>0.2162</v>
      </c>
    </row>
    <row r="939" spans="1:4">
      <c r="A939" s="46">
        <v>937</v>
      </c>
      <c r="B939" s="60">
        <v>0.1166</v>
      </c>
      <c r="C939" s="60">
        <v>0.10199999999999999</v>
      </c>
      <c r="D939" s="60">
        <v>0.2162</v>
      </c>
    </row>
    <row r="940" spans="1:4">
      <c r="A940" s="46">
        <v>938</v>
      </c>
      <c r="B940" s="60">
        <v>0.1166</v>
      </c>
      <c r="C940" s="60">
        <v>0.10199999999999999</v>
      </c>
      <c r="D940" s="60">
        <v>0.2162</v>
      </c>
    </row>
    <row r="941" spans="1:4">
      <c r="A941" s="46">
        <v>939</v>
      </c>
      <c r="B941" s="60">
        <v>0.1166</v>
      </c>
      <c r="C941" s="60">
        <v>0.10199999999999999</v>
      </c>
      <c r="D941" s="60">
        <v>0.2162</v>
      </c>
    </row>
    <row r="942" spans="1:4">
      <c r="A942" s="46">
        <v>940</v>
      </c>
      <c r="B942" s="60">
        <v>0.1166</v>
      </c>
      <c r="C942" s="60">
        <v>0.10199999999999999</v>
      </c>
      <c r="D942" s="60">
        <v>0.2162</v>
      </c>
    </row>
    <row r="943" spans="1:4">
      <c r="A943" s="46">
        <v>941</v>
      </c>
      <c r="B943" s="60">
        <v>0.1166</v>
      </c>
      <c r="C943" s="60">
        <v>0.10199999999999999</v>
      </c>
      <c r="D943" s="60">
        <v>0.2162</v>
      </c>
    </row>
    <row r="944" spans="1:4">
      <c r="A944" s="46">
        <v>942</v>
      </c>
      <c r="B944" s="60">
        <v>0.1166</v>
      </c>
      <c r="C944" s="60">
        <v>0.10199999999999999</v>
      </c>
      <c r="D944" s="60">
        <v>0.2162</v>
      </c>
    </row>
    <row r="945" spans="1:4">
      <c r="A945" s="46">
        <v>943</v>
      </c>
      <c r="B945" s="60">
        <v>0.1166</v>
      </c>
      <c r="C945" s="60">
        <v>0.10199999999999999</v>
      </c>
      <c r="D945" s="60">
        <v>0.2162</v>
      </c>
    </row>
    <row r="946" spans="1:4">
      <c r="A946" s="46">
        <v>944</v>
      </c>
      <c r="B946" s="60">
        <v>0.1166</v>
      </c>
      <c r="C946" s="60">
        <v>0.10199999999999999</v>
      </c>
      <c r="D946" s="60">
        <v>0.2162</v>
      </c>
    </row>
    <row r="947" spans="1:4">
      <c r="A947" s="46">
        <v>945</v>
      </c>
      <c r="B947" s="60">
        <v>0.1166</v>
      </c>
      <c r="C947" s="60">
        <v>0.10199999999999999</v>
      </c>
      <c r="D947" s="60">
        <v>0.2162</v>
      </c>
    </row>
    <row r="948" spans="1:4">
      <c r="A948" s="46">
        <v>946</v>
      </c>
      <c r="B948" s="60">
        <v>0.1166</v>
      </c>
      <c r="C948" s="60">
        <v>0.10199999999999999</v>
      </c>
      <c r="D948" s="60">
        <v>0.2162</v>
      </c>
    </row>
    <row r="949" spans="1:4">
      <c r="A949" s="46">
        <v>947</v>
      </c>
      <c r="B949" s="60">
        <v>0.1166</v>
      </c>
      <c r="C949" s="60">
        <v>0.10199999999999999</v>
      </c>
      <c r="D949" s="60">
        <v>0.2162</v>
      </c>
    </row>
    <row r="950" spans="1:4">
      <c r="A950" s="46">
        <v>948</v>
      </c>
      <c r="B950" s="60">
        <v>0.1166</v>
      </c>
      <c r="C950" s="60">
        <v>0.10199999999999999</v>
      </c>
      <c r="D950" s="60">
        <v>0.2162</v>
      </c>
    </row>
    <row r="951" spans="1:4">
      <c r="A951" s="46">
        <v>949</v>
      </c>
      <c r="B951" s="60">
        <v>0.1166</v>
      </c>
      <c r="C951" s="60">
        <v>0.10199999999999999</v>
      </c>
      <c r="D951" s="60">
        <v>0.2162</v>
      </c>
    </row>
    <row r="952" spans="1:4">
      <c r="A952" s="46">
        <v>950</v>
      </c>
      <c r="B952" s="60">
        <v>0.1166</v>
      </c>
      <c r="C952" s="60">
        <v>0.10199999999999999</v>
      </c>
      <c r="D952" s="60">
        <v>0.2162</v>
      </c>
    </row>
    <row r="953" spans="1:4">
      <c r="A953" s="46">
        <v>951</v>
      </c>
      <c r="B953" s="60">
        <v>0.1166</v>
      </c>
      <c r="C953" s="60">
        <v>0.10199999999999999</v>
      </c>
      <c r="D953" s="60">
        <v>0.2162</v>
      </c>
    </row>
    <row r="954" spans="1:4">
      <c r="A954" s="46">
        <v>952</v>
      </c>
      <c r="B954" s="60">
        <v>0.1166</v>
      </c>
      <c r="C954" s="60">
        <v>0.10199999999999999</v>
      </c>
      <c r="D954" s="60">
        <v>0.2162</v>
      </c>
    </row>
    <row r="955" spans="1:4">
      <c r="A955" s="46">
        <v>953</v>
      </c>
      <c r="B955" s="60">
        <v>0.1166</v>
      </c>
      <c r="C955" s="60">
        <v>0.10199999999999999</v>
      </c>
      <c r="D955" s="60">
        <v>0.2162</v>
      </c>
    </row>
    <row r="956" spans="1:4">
      <c r="A956" s="46">
        <v>954</v>
      </c>
      <c r="B956" s="60">
        <v>0.1166</v>
      </c>
      <c r="C956" s="60">
        <v>0.10199999999999999</v>
      </c>
      <c r="D956" s="60">
        <v>0.2162</v>
      </c>
    </row>
    <row r="957" spans="1:4">
      <c r="A957" s="46">
        <v>955</v>
      </c>
      <c r="B957" s="60">
        <v>0.1166</v>
      </c>
      <c r="C957" s="60">
        <v>0.10199999999999999</v>
      </c>
      <c r="D957" s="60">
        <v>0.2162</v>
      </c>
    </row>
    <row r="958" spans="1:4">
      <c r="A958" s="46">
        <v>956</v>
      </c>
      <c r="B958" s="60">
        <v>0.1166</v>
      </c>
      <c r="C958" s="60">
        <v>0.10199999999999999</v>
      </c>
      <c r="D958" s="60">
        <v>0.2162</v>
      </c>
    </row>
    <row r="959" spans="1:4">
      <c r="A959" s="46">
        <v>957</v>
      </c>
      <c r="B959" s="60">
        <v>0.1166</v>
      </c>
      <c r="C959" s="60">
        <v>0.10199999999999999</v>
      </c>
      <c r="D959" s="60">
        <v>0.2162</v>
      </c>
    </row>
    <row r="960" spans="1:4">
      <c r="A960" s="46">
        <v>958</v>
      </c>
      <c r="B960" s="60">
        <v>0.1166</v>
      </c>
      <c r="C960" s="60">
        <v>0.10199999999999999</v>
      </c>
      <c r="D960" s="60">
        <v>0.2162</v>
      </c>
    </row>
    <row r="961" spans="1:4">
      <c r="A961" s="46">
        <v>959</v>
      </c>
      <c r="B961" s="60">
        <v>0.1166</v>
      </c>
      <c r="C961" s="60">
        <v>0.10199999999999999</v>
      </c>
      <c r="D961" s="60">
        <v>0.2162</v>
      </c>
    </row>
    <row r="962" spans="1:4">
      <c r="A962" s="46">
        <v>960</v>
      </c>
      <c r="B962" s="60">
        <v>0.1166</v>
      </c>
      <c r="C962" s="60">
        <v>0.10199999999999999</v>
      </c>
      <c r="D962" s="60">
        <v>0.2162</v>
      </c>
    </row>
    <row r="963" spans="1:4">
      <c r="A963" s="46">
        <v>961</v>
      </c>
      <c r="B963" s="60">
        <v>0.1166</v>
      </c>
      <c r="C963" s="60">
        <v>0.10199999999999999</v>
      </c>
      <c r="D963" s="60">
        <v>0.2162</v>
      </c>
    </row>
    <row r="964" spans="1:4">
      <c r="A964" s="46">
        <v>962</v>
      </c>
      <c r="B964" s="60">
        <v>0.1166</v>
      </c>
      <c r="C964" s="60">
        <v>0.10199999999999999</v>
      </c>
      <c r="D964" s="60">
        <v>0.2162</v>
      </c>
    </row>
    <row r="965" spans="1:4">
      <c r="A965" s="46">
        <v>963</v>
      </c>
      <c r="B965" s="60">
        <v>0.1166</v>
      </c>
      <c r="C965" s="60">
        <v>0.10199999999999999</v>
      </c>
      <c r="D965" s="60">
        <v>0.2162</v>
      </c>
    </row>
    <row r="966" spans="1:4">
      <c r="A966" s="46">
        <v>964</v>
      </c>
      <c r="B966" s="60">
        <v>0.1166</v>
      </c>
      <c r="C966" s="60">
        <v>0.10199999999999999</v>
      </c>
      <c r="D966" s="60">
        <v>0.2162</v>
      </c>
    </row>
    <row r="967" spans="1:4">
      <c r="A967" s="46">
        <v>965</v>
      </c>
      <c r="B967" s="60">
        <v>0.1166</v>
      </c>
      <c r="C967" s="60">
        <v>0.10199999999999999</v>
      </c>
      <c r="D967" s="60">
        <v>0.2162</v>
      </c>
    </row>
    <row r="968" spans="1:4">
      <c r="A968" s="46">
        <v>966</v>
      </c>
      <c r="B968" s="60">
        <v>0.1166</v>
      </c>
      <c r="C968" s="60">
        <v>0.10199999999999999</v>
      </c>
      <c r="D968" s="60">
        <v>0.2162</v>
      </c>
    </row>
    <row r="969" spans="1:4">
      <c r="A969" s="46">
        <v>967</v>
      </c>
      <c r="B969" s="60">
        <v>0.1166</v>
      </c>
      <c r="C969" s="60">
        <v>0.10199999999999999</v>
      </c>
      <c r="D969" s="60">
        <v>0.2162</v>
      </c>
    </row>
    <row r="970" spans="1:4">
      <c r="A970" s="46">
        <v>968</v>
      </c>
      <c r="B970" s="60">
        <v>0.1166</v>
      </c>
      <c r="C970" s="60">
        <v>0.10199999999999999</v>
      </c>
      <c r="D970" s="60">
        <v>0.2162</v>
      </c>
    </row>
    <row r="971" spans="1:4">
      <c r="A971" s="46">
        <v>969</v>
      </c>
      <c r="B971" s="60">
        <v>0.1166</v>
      </c>
      <c r="C971" s="60">
        <v>0.10199999999999999</v>
      </c>
      <c r="D971" s="60">
        <v>0.2162</v>
      </c>
    </row>
    <row r="972" spans="1:4">
      <c r="A972" s="46">
        <v>970</v>
      </c>
      <c r="B972" s="60">
        <v>0.1166</v>
      </c>
      <c r="C972" s="60">
        <v>0.10199999999999999</v>
      </c>
      <c r="D972" s="60">
        <v>0.2162</v>
      </c>
    </row>
    <row r="973" spans="1:4">
      <c r="A973" s="46">
        <v>971</v>
      </c>
      <c r="B973" s="60">
        <v>0.1166</v>
      </c>
      <c r="C973" s="60">
        <v>0.10199999999999999</v>
      </c>
      <c r="D973" s="60">
        <v>0.2162</v>
      </c>
    </row>
    <row r="974" spans="1:4">
      <c r="A974" s="46">
        <v>972</v>
      </c>
      <c r="B974" s="60">
        <v>0.1166</v>
      </c>
      <c r="C974" s="60">
        <v>0.10199999999999999</v>
      </c>
      <c r="D974" s="60">
        <v>0.2162</v>
      </c>
    </row>
    <row r="975" spans="1:4">
      <c r="A975" s="46">
        <v>973</v>
      </c>
      <c r="B975" s="60">
        <v>0.1166</v>
      </c>
      <c r="C975" s="60">
        <v>0.10199999999999999</v>
      </c>
      <c r="D975" s="60">
        <v>0.2162</v>
      </c>
    </row>
    <row r="976" spans="1:4">
      <c r="A976" s="46">
        <v>974</v>
      </c>
      <c r="B976" s="60">
        <v>0.1166</v>
      </c>
      <c r="C976" s="60">
        <v>0.10199999999999999</v>
      </c>
      <c r="D976" s="60">
        <v>0.2162</v>
      </c>
    </row>
    <row r="977" spans="1:4">
      <c r="A977" s="46">
        <v>975</v>
      </c>
      <c r="B977" s="60">
        <v>0.1166</v>
      </c>
      <c r="C977" s="60">
        <v>0.10199999999999999</v>
      </c>
      <c r="D977" s="60">
        <v>0.2162</v>
      </c>
    </row>
    <row r="978" spans="1:4">
      <c r="A978" s="46">
        <v>976</v>
      </c>
      <c r="B978" s="60">
        <v>0.1166</v>
      </c>
      <c r="C978" s="60">
        <v>0.10199999999999999</v>
      </c>
      <c r="D978" s="60">
        <v>0.2162</v>
      </c>
    </row>
    <row r="979" spans="1:4">
      <c r="A979" s="46">
        <v>977</v>
      </c>
      <c r="B979" s="60">
        <v>0.1166</v>
      </c>
      <c r="C979" s="60">
        <v>0.10199999999999999</v>
      </c>
      <c r="D979" s="60">
        <v>0.2162</v>
      </c>
    </row>
    <row r="980" spans="1:4">
      <c r="A980" s="46">
        <v>978</v>
      </c>
      <c r="B980" s="60">
        <v>0.1166</v>
      </c>
      <c r="C980" s="60">
        <v>0.10199999999999999</v>
      </c>
      <c r="D980" s="60">
        <v>0.2162</v>
      </c>
    </row>
    <row r="981" spans="1:4">
      <c r="A981" s="46">
        <v>979</v>
      </c>
      <c r="B981" s="60">
        <v>0.1166</v>
      </c>
      <c r="C981" s="60">
        <v>0.10199999999999999</v>
      </c>
      <c r="D981" s="60">
        <v>0.2162</v>
      </c>
    </row>
    <row r="982" spans="1:4">
      <c r="A982" s="46">
        <v>980</v>
      </c>
      <c r="B982" s="60">
        <v>0.1166</v>
      </c>
      <c r="C982" s="60">
        <v>0.10199999999999999</v>
      </c>
      <c r="D982" s="60">
        <v>0.2162</v>
      </c>
    </row>
    <row r="983" spans="1:4">
      <c r="A983" s="46">
        <v>981</v>
      </c>
      <c r="B983" s="60">
        <v>0.1166</v>
      </c>
      <c r="C983" s="60">
        <v>0.10199999999999999</v>
      </c>
      <c r="D983" s="60">
        <v>0.2162</v>
      </c>
    </row>
    <row r="984" spans="1:4">
      <c r="A984" s="46">
        <v>982</v>
      </c>
      <c r="B984" s="60">
        <v>0.1166</v>
      </c>
      <c r="C984" s="60">
        <v>0.10199999999999999</v>
      </c>
      <c r="D984" s="60">
        <v>0.2162</v>
      </c>
    </row>
    <row r="985" spans="1:4">
      <c r="A985" s="46">
        <v>983</v>
      </c>
      <c r="B985" s="60">
        <v>0.1166</v>
      </c>
      <c r="C985" s="60">
        <v>0.10199999999999999</v>
      </c>
      <c r="D985" s="60">
        <v>0.2162</v>
      </c>
    </row>
    <row r="986" spans="1:4">
      <c r="A986" s="46">
        <v>984</v>
      </c>
      <c r="B986" s="60">
        <v>0.1166</v>
      </c>
      <c r="C986" s="60">
        <v>0.10199999999999999</v>
      </c>
      <c r="D986" s="60">
        <v>0.2162</v>
      </c>
    </row>
    <row r="987" spans="1:4">
      <c r="A987" s="46">
        <v>985</v>
      </c>
      <c r="B987" s="60">
        <v>0.1166</v>
      </c>
      <c r="C987" s="60">
        <v>0.10199999999999999</v>
      </c>
      <c r="D987" s="60">
        <v>0.2162</v>
      </c>
    </row>
    <row r="988" spans="1:4">
      <c r="A988" s="46">
        <v>986</v>
      </c>
      <c r="B988" s="60">
        <v>0.1166</v>
      </c>
      <c r="C988" s="60">
        <v>0.10199999999999999</v>
      </c>
      <c r="D988" s="60">
        <v>0.2162</v>
      </c>
    </row>
    <row r="989" spans="1:4">
      <c r="A989" s="46">
        <v>987</v>
      </c>
      <c r="B989" s="60">
        <v>0.1166</v>
      </c>
      <c r="C989" s="60">
        <v>0.10199999999999999</v>
      </c>
      <c r="D989" s="60">
        <v>0.2162</v>
      </c>
    </row>
    <row r="990" spans="1:4">
      <c r="A990" s="46">
        <v>988</v>
      </c>
      <c r="B990" s="60">
        <v>0.1166</v>
      </c>
      <c r="C990" s="60">
        <v>0.10199999999999999</v>
      </c>
      <c r="D990" s="60">
        <v>0.2162</v>
      </c>
    </row>
    <row r="991" spans="1:4">
      <c r="A991" s="46">
        <v>989</v>
      </c>
      <c r="B991" s="60">
        <v>0.1166</v>
      </c>
      <c r="C991" s="60">
        <v>0.10199999999999999</v>
      </c>
      <c r="D991" s="60">
        <v>0.2162</v>
      </c>
    </row>
    <row r="992" spans="1:4">
      <c r="A992" s="46">
        <v>990</v>
      </c>
      <c r="B992" s="60">
        <v>0.1166</v>
      </c>
      <c r="C992" s="60">
        <v>0.10199999999999999</v>
      </c>
      <c r="D992" s="60">
        <v>0.2162</v>
      </c>
    </row>
    <row r="993" spans="1:4">
      <c r="A993" s="46">
        <v>991</v>
      </c>
      <c r="B993" s="60">
        <v>0.1166</v>
      </c>
      <c r="C993" s="60">
        <v>0.10199999999999999</v>
      </c>
      <c r="D993" s="60">
        <v>0.2162</v>
      </c>
    </row>
    <row r="994" spans="1:4">
      <c r="A994" s="46">
        <v>992</v>
      </c>
      <c r="B994" s="60">
        <v>0.1166</v>
      </c>
      <c r="C994" s="60">
        <v>0.10199999999999999</v>
      </c>
      <c r="D994" s="60">
        <v>0.2162</v>
      </c>
    </row>
    <row r="995" spans="1:4">
      <c r="A995" s="46">
        <v>993</v>
      </c>
      <c r="B995" s="60">
        <v>0.1166</v>
      </c>
      <c r="C995" s="60">
        <v>0.10199999999999999</v>
      </c>
      <c r="D995" s="60">
        <v>0.2162</v>
      </c>
    </row>
    <row r="996" spans="1:4">
      <c r="A996" s="46">
        <v>994</v>
      </c>
      <c r="B996" s="60">
        <v>0.1166</v>
      </c>
      <c r="C996" s="60">
        <v>0.10199999999999999</v>
      </c>
      <c r="D996" s="60">
        <v>0.2162</v>
      </c>
    </row>
    <row r="997" spans="1:4">
      <c r="A997" s="46">
        <v>995</v>
      </c>
      <c r="B997" s="60">
        <v>0.1166</v>
      </c>
      <c r="C997" s="60">
        <v>0.10199999999999999</v>
      </c>
      <c r="D997" s="60">
        <v>0.2162</v>
      </c>
    </row>
    <row r="998" spans="1:4">
      <c r="A998" s="46">
        <v>996</v>
      </c>
      <c r="B998" s="60">
        <v>0.1166</v>
      </c>
      <c r="C998" s="60">
        <v>0.10199999999999999</v>
      </c>
      <c r="D998" s="60">
        <v>0.2162</v>
      </c>
    </row>
    <row r="999" spans="1:4">
      <c r="A999" s="46">
        <v>997</v>
      </c>
      <c r="B999" s="60">
        <v>0.1166</v>
      </c>
      <c r="C999" s="60">
        <v>0.10199999999999999</v>
      </c>
      <c r="D999" s="60">
        <v>0.2162</v>
      </c>
    </row>
    <row r="1000" spans="1:4">
      <c r="A1000" s="46">
        <v>998</v>
      </c>
      <c r="B1000" s="60">
        <v>0.1166</v>
      </c>
      <c r="C1000" s="60">
        <v>0.10199999999999999</v>
      </c>
      <c r="D1000" s="60">
        <v>0.2162</v>
      </c>
    </row>
    <row r="1001" spans="1:4">
      <c r="A1001" s="46">
        <v>999</v>
      </c>
      <c r="B1001" s="60">
        <v>0.1166</v>
      </c>
      <c r="C1001" s="60">
        <v>0.10199999999999999</v>
      </c>
      <c r="D1001" s="60">
        <v>0.2162</v>
      </c>
    </row>
    <row r="1002" spans="1:4">
      <c r="A1002" s="46">
        <v>1000</v>
      </c>
      <c r="B1002" s="60">
        <v>0.1166</v>
      </c>
      <c r="C1002" s="60">
        <v>0.10199999999999999</v>
      </c>
      <c r="D1002" s="60">
        <v>0.2162</v>
      </c>
    </row>
    <row r="1003" spans="1:4">
      <c r="A1003" s="46">
        <v>1001</v>
      </c>
      <c r="B1003" s="60">
        <v>0.1166</v>
      </c>
      <c r="C1003" s="60">
        <v>0.10199999999999999</v>
      </c>
      <c r="D1003" s="60">
        <v>0.2162</v>
      </c>
    </row>
    <row r="1004" spans="1:4">
      <c r="A1004" s="46">
        <v>1002</v>
      </c>
      <c r="B1004" s="60">
        <v>0.1166</v>
      </c>
      <c r="C1004" s="60">
        <v>0.10199999999999999</v>
      </c>
      <c r="D1004" s="60">
        <v>0.2162</v>
      </c>
    </row>
    <row r="1005" spans="1:4">
      <c r="A1005" s="46">
        <v>1003</v>
      </c>
      <c r="B1005" s="60">
        <v>0.1166</v>
      </c>
      <c r="C1005" s="60">
        <v>0.10199999999999999</v>
      </c>
      <c r="D1005" s="60">
        <v>0.2162</v>
      </c>
    </row>
    <row r="1006" spans="1:4">
      <c r="A1006" s="46">
        <v>1004</v>
      </c>
      <c r="B1006" s="60">
        <v>0.1166</v>
      </c>
      <c r="C1006" s="60">
        <v>0.10199999999999999</v>
      </c>
      <c r="D1006" s="60">
        <v>0.2162</v>
      </c>
    </row>
    <row r="1007" spans="1:4">
      <c r="A1007" s="46">
        <v>1005</v>
      </c>
      <c r="B1007" s="60">
        <v>0.1166</v>
      </c>
      <c r="C1007" s="60">
        <v>0.10199999999999999</v>
      </c>
      <c r="D1007" s="60">
        <v>0.2162</v>
      </c>
    </row>
    <row r="1008" spans="1:4">
      <c r="A1008" s="46">
        <v>1006</v>
      </c>
      <c r="B1008" s="60">
        <v>0.1166</v>
      </c>
      <c r="C1008" s="60">
        <v>0.10199999999999999</v>
      </c>
      <c r="D1008" s="60">
        <v>0.2162</v>
      </c>
    </row>
    <row r="1009" spans="1:4">
      <c r="A1009" s="46">
        <v>1007</v>
      </c>
      <c r="B1009" s="60">
        <v>0.1166</v>
      </c>
      <c r="C1009" s="60">
        <v>0.10199999999999999</v>
      </c>
      <c r="D1009" s="60">
        <v>0.2162</v>
      </c>
    </row>
    <row r="1010" spans="1:4">
      <c r="A1010" s="46">
        <v>1008</v>
      </c>
      <c r="B1010" s="60">
        <v>0.1166</v>
      </c>
      <c r="C1010" s="60">
        <v>0.10199999999999999</v>
      </c>
      <c r="D1010" s="60">
        <v>0.2162</v>
      </c>
    </row>
    <row r="1011" spans="1:4">
      <c r="A1011" s="46">
        <v>1009</v>
      </c>
      <c r="B1011" s="60">
        <v>0.1166</v>
      </c>
      <c r="C1011" s="60">
        <v>0.10199999999999999</v>
      </c>
      <c r="D1011" s="60">
        <v>0.2162</v>
      </c>
    </row>
    <row r="1012" spans="1:4">
      <c r="A1012" s="46">
        <v>1010</v>
      </c>
      <c r="B1012" s="60">
        <v>0.1166</v>
      </c>
      <c r="C1012" s="60">
        <v>0.10199999999999999</v>
      </c>
      <c r="D1012" s="60">
        <v>0.2162</v>
      </c>
    </row>
    <row r="1013" spans="1:4">
      <c r="A1013" s="46">
        <v>1011</v>
      </c>
      <c r="B1013" s="60">
        <v>0.1166</v>
      </c>
      <c r="C1013" s="60">
        <v>0.10199999999999999</v>
      </c>
      <c r="D1013" s="60">
        <v>0.2162</v>
      </c>
    </row>
    <row r="1014" spans="1:4">
      <c r="A1014" s="46">
        <v>1012</v>
      </c>
      <c r="B1014" s="60">
        <v>0.1166</v>
      </c>
      <c r="C1014" s="60">
        <v>0.10199999999999999</v>
      </c>
      <c r="D1014" s="60">
        <v>0.2162</v>
      </c>
    </row>
    <row r="1015" spans="1:4">
      <c r="A1015" s="46">
        <v>1013</v>
      </c>
      <c r="B1015" s="60">
        <v>0.1166</v>
      </c>
      <c r="C1015" s="60">
        <v>0.10199999999999999</v>
      </c>
      <c r="D1015" s="60">
        <v>0.2162</v>
      </c>
    </row>
    <row r="1016" spans="1:4">
      <c r="A1016" s="46">
        <v>1014</v>
      </c>
      <c r="B1016" s="60">
        <v>0.1166</v>
      </c>
      <c r="C1016" s="60">
        <v>0.10199999999999999</v>
      </c>
      <c r="D1016" s="60">
        <v>0.2162</v>
      </c>
    </row>
    <row r="1017" spans="1:4">
      <c r="A1017" s="46">
        <v>1015</v>
      </c>
      <c r="B1017" s="60">
        <v>0.1166</v>
      </c>
      <c r="C1017" s="60">
        <v>0.10199999999999999</v>
      </c>
      <c r="D1017" s="60">
        <v>0.2162</v>
      </c>
    </row>
    <row r="1018" spans="1:4">
      <c r="A1018" s="46">
        <v>1016</v>
      </c>
      <c r="B1018" s="60">
        <v>0.1166</v>
      </c>
      <c r="C1018" s="60">
        <v>0.10199999999999999</v>
      </c>
      <c r="D1018" s="60">
        <v>0.2162</v>
      </c>
    </row>
    <row r="1019" spans="1:4">
      <c r="A1019" s="46">
        <v>1017</v>
      </c>
      <c r="B1019" s="60">
        <v>0.1166</v>
      </c>
      <c r="C1019" s="60">
        <v>0.10199999999999999</v>
      </c>
      <c r="D1019" s="60">
        <v>0.2162</v>
      </c>
    </row>
    <row r="1020" spans="1:4">
      <c r="A1020" s="46">
        <v>1018</v>
      </c>
      <c r="B1020" s="60">
        <v>0.1166</v>
      </c>
      <c r="C1020" s="60">
        <v>0.10199999999999999</v>
      </c>
      <c r="D1020" s="60">
        <v>0.2162</v>
      </c>
    </row>
    <row r="1021" spans="1:4">
      <c r="A1021" s="46">
        <v>1019</v>
      </c>
      <c r="B1021" s="60">
        <v>0.1166</v>
      </c>
      <c r="C1021" s="60">
        <v>0.10199999999999999</v>
      </c>
      <c r="D1021" s="60">
        <v>0.2162</v>
      </c>
    </row>
    <row r="1022" spans="1:4">
      <c r="A1022" s="46">
        <v>1020</v>
      </c>
      <c r="B1022" s="60">
        <v>0.1166</v>
      </c>
      <c r="C1022" s="60">
        <v>0.10199999999999999</v>
      </c>
      <c r="D1022" s="60">
        <v>0.2162</v>
      </c>
    </row>
    <row r="1023" spans="1:4">
      <c r="A1023" s="46">
        <v>1021</v>
      </c>
      <c r="B1023" s="60">
        <v>0.1166</v>
      </c>
      <c r="C1023" s="60">
        <v>0.10199999999999999</v>
      </c>
      <c r="D1023" s="60">
        <v>0.2162</v>
      </c>
    </row>
    <row r="1024" spans="1:4">
      <c r="A1024" s="46">
        <v>1022</v>
      </c>
      <c r="B1024" s="60">
        <v>0.1166</v>
      </c>
      <c r="C1024" s="60">
        <v>0.10199999999999999</v>
      </c>
      <c r="D1024" s="60">
        <v>0.2162</v>
      </c>
    </row>
    <row r="1025" spans="1:4">
      <c r="A1025" s="46">
        <v>1023</v>
      </c>
      <c r="B1025" s="60">
        <v>0.1166</v>
      </c>
      <c r="C1025" s="60">
        <v>0.10199999999999999</v>
      </c>
      <c r="D1025" s="60">
        <v>0.2162</v>
      </c>
    </row>
    <row r="1026" spans="1:4">
      <c r="A1026" s="46">
        <v>1024</v>
      </c>
      <c r="B1026" s="60">
        <v>0.1166</v>
      </c>
      <c r="C1026" s="60">
        <v>0.10199999999999999</v>
      </c>
      <c r="D1026" s="60">
        <v>0.2162</v>
      </c>
    </row>
    <row r="1027" spans="1:4">
      <c r="A1027" s="46">
        <v>1025</v>
      </c>
      <c r="B1027" s="60">
        <v>0.1166</v>
      </c>
      <c r="C1027" s="60">
        <v>0.10199999999999999</v>
      </c>
      <c r="D1027" s="60">
        <v>0.2162</v>
      </c>
    </row>
    <row r="1028" spans="1:4">
      <c r="A1028" s="46">
        <v>1026</v>
      </c>
      <c r="B1028" s="60">
        <v>0.1166</v>
      </c>
      <c r="C1028" s="60">
        <v>0.10199999999999999</v>
      </c>
      <c r="D1028" s="60">
        <v>0.2162</v>
      </c>
    </row>
    <row r="1029" spans="1:4">
      <c r="A1029" s="46">
        <v>1027</v>
      </c>
      <c r="B1029" s="60">
        <v>0.1166</v>
      </c>
      <c r="C1029" s="60">
        <v>0.10199999999999999</v>
      </c>
      <c r="D1029" s="60">
        <v>0.2162</v>
      </c>
    </row>
    <row r="1030" spans="1:4">
      <c r="A1030" s="46">
        <v>1028</v>
      </c>
      <c r="B1030" s="60">
        <v>0.1166</v>
      </c>
      <c r="C1030" s="60">
        <v>0.10199999999999999</v>
      </c>
      <c r="D1030" s="60">
        <v>0.2162</v>
      </c>
    </row>
    <row r="1031" spans="1:4">
      <c r="A1031" s="46">
        <v>1029</v>
      </c>
      <c r="B1031" s="60">
        <v>0.1166</v>
      </c>
      <c r="C1031" s="60">
        <v>0.10199999999999999</v>
      </c>
      <c r="D1031" s="60">
        <v>0.2162</v>
      </c>
    </row>
    <row r="1032" spans="1:4">
      <c r="A1032" s="46">
        <v>1030</v>
      </c>
      <c r="B1032" s="60">
        <v>0.1166</v>
      </c>
      <c r="C1032" s="60">
        <v>0.10199999999999999</v>
      </c>
      <c r="D1032" s="60">
        <v>0.2162</v>
      </c>
    </row>
    <row r="1033" spans="1:4">
      <c r="A1033" s="46">
        <v>1031</v>
      </c>
      <c r="B1033" s="60">
        <v>0.1166</v>
      </c>
      <c r="C1033" s="60">
        <v>0.10199999999999999</v>
      </c>
      <c r="D1033" s="60">
        <v>0.2162</v>
      </c>
    </row>
    <row r="1034" spans="1:4">
      <c r="A1034" s="46">
        <v>1032</v>
      </c>
      <c r="B1034" s="60">
        <v>0.1166</v>
      </c>
      <c r="C1034" s="60">
        <v>0.10199999999999999</v>
      </c>
      <c r="D1034" s="60">
        <v>0.2162</v>
      </c>
    </row>
    <row r="1035" spans="1:4">
      <c r="A1035" s="46">
        <v>1033</v>
      </c>
      <c r="B1035" s="60">
        <v>0.1166</v>
      </c>
      <c r="C1035" s="60">
        <v>0.10199999999999999</v>
      </c>
      <c r="D1035" s="60">
        <v>0.2162</v>
      </c>
    </row>
    <row r="1036" spans="1:4">
      <c r="A1036" s="46">
        <v>1034</v>
      </c>
      <c r="B1036" s="60">
        <v>0.1166</v>
      </c>
      <c r="C1036" s="60">
        <v>0.10199999999999999</v>
      </c>
      <c r="D1036" s="60">
        <v>0.2162</v>
      </c>
    </row>
    <row r="1037" spans="1:4">
      <c r="A1037" s="46">
        <v>1035</v>
      </c>
      <c r="B1037" s="60">
        <v>0.1166</v>
      </c>
      <c r="C1037" s="60">
        <v>0.10199999999999999</v>
      </c>
      <c r="D1037" s="60">
        <v>0.2162</v>
      </c>
    </row>
    <row r="1038" spans="1:4">
      <c r="A1038" s="46">
        <v>1036</v>
      </c>
      <c r="B1038" s="60">
        <v>0.1166</v>
      </c>
      <c r="C1038" s="60">
        <v>0.10199999999999999</v>
      </c>
      <c r="D1038" s="60">
        <v>0.2162</v>
      </c>
    </row>
    <row r="1039" spans="1:4">
      <c r="A1039" s="46">
        <v>1037</v>
      </c>
      <c r="B1039" s="60">
        <v>0.1166</v>
      </c>
      <c r="C1039" s="60">
        <v>0.10199999999999999</v>
      </c>
      <c r="D1039" s="60">
        <v>0.2162</v>
      </c>
    </row>
    <row r="1040" spans="1:4">
      <c r="A1040" s="46">
        <v>1038</v>
      </c>
      <c r="B1040" s="60">
        <v>0.1166</v>
      </c>
      <c r="C1040" s="60">
        <v>0.10199999999999999</v>
      </c>
      <c r="D1040" s="60">
        <v>0.2162</v>
      </c>
    </row>
    <row r="1041" spans="1:4">
      <c r="A1041" s="46">
        <v>1039</v>
      </c>
      <c r="B1041" s="60">
        <v>0.1166</v>
      </c>
      <c r="C1041" s="60">
        <v>0.10199999999999999</v>
      </c>
      <c r="D1041" s="60">
        <v>0.2162</v>
      </c>
    </row>
    <row r="1042" spans="1:4">
      <c r="A1042" s="46">
        <v>1040</v>
      </c>
      <c r="B1042" s="60">
        <v>0.1166</v>
      </c>
      <c r="C1042" s="60">
        <v>0.10199999999999999</v>
      </c>
      <c r="D1042" s="60">
        <v>0.2162</v>
      </c>
    </row>
    <row r="1043" spans="1:4">
      <c r="A1043" s="46">
        <v>1041</v>
      </c>
      <c r="B1043" s="60">
        <v>0.1166</v>
      </c>
      <c r="C1043" s="60">
        <v>0.10199999999999999</v>
      </c>
      <c r="D1043" s="60">
        <v>0.2162</v>
      </c>
    </row>
    <row r="1044" spans="1:4">
      <c r="A1044" s="46">
        <v>1042</v>
      </c>
      <c r="B1044" s="60">
        <v>0.1166</v>
      </c>
      <c r="C1044" s="60">
        <v>0.10199999999999999</v>
      </c>
      <c r="D1044" s="60">
        <v>0.2162</v>
      </c>
    </row>
    <row r="1045" spans="1:4">
      <c r="A1045" s="46">
        <v>1043</v>
      </c>
      <c r="B1045" s="60">
        <v>0.1166</v>
      </c>
      <c r="C1045" s="60">
        <v>0.10199999999999999</v>
      </c>
      <c r="D1045" s="60">
        <v>0.2162</v>
      </c>
    </row>
    <row r="1046" spans="1:4">
      <c r="A1046" s="46">
        <v>1044</v>
      </c>
      <c r="B1046" s="60">
        <v>0.1166</v>
      </c>
      <c r="C1046" s="60">
        <v>0.10199999999999999</v>
      </c>
      <c r="D1046" s="60">
        <v>0.2162</v>
      </c>
    </row>
    <row r="1047" spans="1:4">
      <c r="A1047" s="46">
        <v>1045</v>
      </c>
      <c r="B1047" s="60">
        <v>0.1166</v>
      </c>
      <c r="C1047" s="60">
        <v>0.10199999999999999</v>
      </c>
      <c r="D1047" s="60">
        <v>0.2162</v>
      </c>
    </row>
    <row r="1048" spans="1:4">
      <c r="A1048" s="46">
        <v>1046</v>
      </c>
      <c r="B1048" s="60">
        <v>0.1166</v>
      </c>
      <c r="C1048" s="60">
        <v>0.10199999999999999</v>
      </c>
      <c r="D1048" s="60">
        <v>0.2162</v>
      </c>
    </row>
    <row r="1049" spans="1:4">
      <c r="A1049" s="46">
        <v>1047</v>
      </c>
      <c r="B1049" s="60">
        <v>0.1166</v>
      </c>
      <c r="C1049" s="60">
        <v>0.10199999999999999</v>
      </c>
      <c r="D1049" s="60">
        <v>0.2162</v>
      </c>
    </row>
    <row r="1050" spans="1:4">
      <c r="A1050" s="46">
        <v>1048</v>
      </c>
      <c r="B1050" s="60">
        <v>0.1166</v>
      </c>
      <c r="C1050" s="60">
        <v>0.10199999999999999</v>
      </c>
      <c r="D1050" s="60">
        <v>0.2162</v>
      </c>
    </row>
    <row r="1051" spans="1:4">
      <c r="A1051" s="46">
        <v>1049</v>
      </c>
      <c r="B1051" s="60">
        <v>0.1166</v>
      </c>
      <c r="C1051" s="60">
        <v>0.10199999999999999</v>
      </c>
      <c r="D1051" s="60">
        <v>0.2162</v>
      </c>
    </row>
    <row r="1052" spans="1:4">
      <c r="A1052" s="46">
        <v>1050</v>
      </c>
      <c r="B1052" s="60">
        <v>0.1166</v>
      </c>
      <c r="C1052" s="60">
        <v>0.10199999999999999</v>
      </c>
      <c r="D1052" s="60">
        <v>0.2162</v>
      </c>
    </row>
    <row r="1053" spans="1:4">
      <c r="A1053" s="46">
        <v>1051</v>
      </c>
      <c r="B1053" s="60">
        <v>0.1166</v>
      </c>
      <c r="C1053" s="60">
        <v>0.10199999999999999</v>
      </c>
      <c r="D1053" s="60">
        <v>0.2162</v>
      </c>
    </row>
    <row r="1054" spans="1:4">
      <c r="A1054" s="46">
        <v>1052</v>
      </c>
      <c r="B1054" s="60">
        <v>0.1166</v>
      </c>
      <c r="C1054" s="60">
        <v>0.10199999999999999</v>
      </c>
      <c r="D1054" s="60">
        <v>0.2162</v>
      </c>
    </row>
    <row r="1055" spans="1:4">
      <c r="A1055" s="46">
        <v>1053</v>
      </c>
      <c r="B1055" s="60">
        <v>0.1166</v>
      </c>
      <c r="C1055" s="60">
        <v>0.10199999999999999</v>
      </c>
      <c r="D1055" s="60">
        <v>0.2162</v>
      </c>
    </row>
    <row r="1056" spans="1:4">
      <c r="A1056" s="46">
        <v>1054</v>
      </c>
      <c r="B1056" s="60">
        <v>0.1166</v>
      </c>
      <c r="C1056" s="60">
        <v>0.10199999999999999</v>
      </c>
      <c r="D1056" s="60">
        <v>0.2162</v>
      </c>
    </row>
    <row r="1057" spans="1:4">
      <c r="A1057" s="46">
        <v>1055</v>
      </c>
      <c r="B1057" s="60">
        <v>0.1166</v>
      </c>
      <c r="C1057" s="60">
        <v>0.10199999999999999</v>
      </c>
      <c r="D1057" s="60">
        <v>0.2162</v>
      </c>
    </row>
    <row r="1058" spans="1:4">
      <c r="A1058" s="46">
        <v>1056</v>
      </c>
      <c r="B1058" s="60">
        <v>0.1166</v>
      </c>
      <c r="C1058" s="60">
        <v>0.10199999999999999</v>
      </c>
      <c r="D1058" s="60">
        <v>0.2162</v>
      </c>
    </row>
    <row r="1059" spans="1:4">
      <c r="A1059" s="46">
        <v>1057</v>
      </c>
      <c r="B1059" s="60">
        <v>0.1166</v>
      </c>
      <c r="C1059" s="60">
        <v>0.10199999999999999</v>
      </c>
      <c r="D1059" s="60">
        <v>0.2162</v>
      </c>
    </row>
    <row r="1060" spans="1:4">
      <c r="A1060" s="46">
        <v>1058</v>
      </c>
      <c r="B1060" s="60">
        <v>0.1166</v>
      </c>
      <c r="C1060" s="60">
        <v>0.10199999999999999</v>
      </c>
      <c r="D1060" s="60">
        <v>0.2162</v>
      </c>
    </row>
    <row r="1061" spans="1:4">
      <c r="A1061" s="46">
        <v>1059</v>
      </c>
      <c r="B1061" s="60">
        <v>0.1166</v>
      </c>
      <c r="C1061" s="60">
        <v>0.10199999999999999</v>
      </c>
      <c r="D1061" s="60">
        <v>0.2162</v>
      </c>
    </row>
    <row r="1062" spans="1:4">
      <c r="A1062" s="46">
        <v>1060</v>
      </c>
      <c r="B1062" s="60">
        <v>0.1166</v>
      </c>
      <c r="C1062" s="60">
        <v>0.10199999999999999</v>
      </c>
      <c r="D1062" s="60">
        <v>0.2162</v>
      </c>
    </row>
    <row r="1063" spans="1:4">
      <c r="A1063" s="46">
        <v>1061</v>
      </c>
      <c r="B1063" s="60">
        <v>0.1166</v>
      </c>
      <c r="C1063" s="60">
        <v>0.10199999999999999</v>
      </c>
      <c r="D1063" s="60">
        <v>0.2162</v>
      </c>
    </row>
    <row r="1064" spans="1:4">
      <c r="A1064" s="46">
        <v>1062</v>
      </c>
      <c r="B1064" s="60">
        <v>0.1166</v>
      </c>
      <c r="C1064" s="60">
        <v>0.10199999999999999</v>
      </c>
      <c r="D1064" s="60">
        <v>0.2162</v>
      </c>
    </row>
    <row r="1065" spans="1:4">
      <c r="A1065" s="46">
        <v>1063</v>
      </c>
      <c r="B1065" s="60">
        <v>0.1166</v>
      </c>
      <c r="C1065" s="60">
        <v>0.10199999999999999</v>
      </c>
      <c r="D1065" s="60">
        <v>0.2162</v>
      </c>
    </row>
    <row r="1066" spans="1:4">
      <c r="A1066" s="46">
        <v>1064</v>
      </c>
      <c r="B1066" s="60">
        <v>0.1166</v>
      </c>
      <c r="C1066" s="60">
        <v>0.10199999999999999</v>
      </c>
      <c r="D1066" s="60">
        <v>0.2162</v>
      </c>
    </row>
    <row r="1067" spans="1:4">
      <c r="A1067" s="46">
        <v>1065</v>
      </c>
      <c r="B1067" s="60">
        <v>0.1166</v>
      </c>
      <c r="C1067" s="60">
        <v>0.10199999999999999</v>
      </c>
      <c r="D1067" s="60">
        <v>0.2162</v>
      </c>
    </row>
    <row r="1068" spans="1:4">
      <c r="A1068" s="46">
        <v>1066</v>
      </c>
      <c r="B1068" s="60">
        <v>0.1166</v>
      </c>
      <c r="C1068" s="60">
        <v>0.10199999999999999</v>
      </c>
      <c r="D1068" s="60">
        <v>0.2162</v>
      </c>
    </row>
    <row r="1069" spans="1:4">
      <c r="A1069" s="46">
        <v>1067</v>
      </c>
      <c r="B1069" s="60">
        <v>0.1166</v>
      </c>
      <c r="C1069" s="60">
        <v>0.10199999999999999</v>
      </c>
      <c r="D1069" s="60">
        <v>0.2162</v>
      </c>
    </row>
    <row r="1070" spans="1:4">
      <c r="A1070" s="46">
        <v>1068</v>
      </c>
      <c r="B1070" s="60">
        <v>0.1166</v>
      </c>
      <c r="C1070" s="60">
        <v>0.10199999999999999</v>
      </c>
      <c r="D1070" s="60">
        <v>0.2162</v>
      </c>
    </row>
    <row r="1071" spans="1:4">
      <c r="A1071" s="46">
        <v>1069</v>
      </c>
      <c r="B1071" s="60">
        <v>0.1166</v>
      </c>
      <c r="C1071" s="60">
        <v>0.10199999999999999</v>
      </c>
      <c r="D1071" s="60">
        <v>0.2162</v>
      </c>
    </row>
    <row r="1072" spans="1:4">
      <c r="A1072" s="46">
        <v>1070</v>
      </c>
      <c r="B1072" s="60">
        <v>0.1166</v>
      </c>
      <c r="C1072" s="60">
        <v>0.10199999999999999</v>
      </c>
      <c r="D1072" s="60">
        <v>0.2162</v>
      </c>
    </row>
    <row r="1073" spans="1:4">
      <c r="A1073" s="46">
        <v>1071</v>
      </c>
      <c r="B1073" s="60">
        <v>0.1166</v>
      </c>
      <c r="C1073" s="60">
        <v>0.10199999999999999</v>
      </c>
      <c r="D1073" s="60">
        <v>0.2162</v>
      </c>
    </row>
    <row r="1074" spans="1:4">
      <c r="A1074" s="46">
        <v>1072</v>
      </c>
      <c r="B1074" s="60">
        <v>0.1166</v>
      </c>
      <c r="C1074" s="60">
        <v>0.10199999999999999</v>
      </c>
      <c r="D1074" s="60">
        <v>0.2162</v>
      </c>
    </row>
    <row r="1075" spans="1:4">
      <c r="A1075" s="46">
        <v>1073</v>
      </c>
      <c r="B1075" s="60">
        <v>0.1166</v>
      </c>
      <c r="C1075" s="60">
        <v>0.10199999999999999</v>
      </c>
      <c r="D1075" s="60">
        <v>0.2162</v>
      </c>
    </row>
    <row r="1076" spans="1:4">
      <c r="A1076" s="46">
        <v>1074</v>
      </c>
      <c r="B1076" s="60">
        <v>0.1166</v>
      </c>
      <c r="C1076" s="60">
        <v>0.10199999999999999</v>
      </c>
      <c r="D1076" s="60">
        <v>0.2162</v>
      </c>
    </row>
    <row r="1077" spans="1:4">
      <c r="A1077" s="46">
        <v>1075</v>
      </c>
      <c r="B1077" s="60">
        <v>0.1166</v>
      </c>
      <c r="C1077" s="60">
        <v>0.10199999999999999</v>
      </c>
      <c r="D1077" s="60">
        <v>0.2162</v>
      </c>
    </row>
    <row r="1078" spans="1:4">
      <c r="A1078" s="46">
        <v>1076</v>
      </c>
      <c r="B1078" s="60">
        <v>0.1166</v>
      </c>
      <c r="C1078" s="60">
        <v>0.10199999999999999</v>
      </c>
      <c r="D1078" s="60">
        <v>0.2162</v>
      </c>
    </row>
    <row r="1079" spans="1:4">
      <c r="A1079" s="46">
        <v>1077</v>
      </c>
      <c r="B1079" s="60">
        <v>0.1166</v>
      </c>
      <c r="C1079" s="60">
        <v>0.10199999999999999</v>
      </c>
      <c r="D1079" s="60">
        <v>0.2162</v>
      </c>
    </row>
    <row r="1080" spans="1:4">
      <c r="A1080" s="46">
        <v>1078</v>
      </c>
      <c r="B1080" s="60">
        <v>0.1166</v>
      </c>
      <c r="C1080" s="60">
        <v>0.10199999999999999</v>
      </c>
      <c r="D1080" s="60">
        <v>0.2162</v>
      </c>
    </row>
    <row r="1081" spans="1:4">
      <c r="A1081" s="46">
        <v>1079</v>
      </c>
      <c r="B1081" s="60">
        <v>0.1166</v>
      </c>
      <c r="C1081" s="60">
        <v>0.10199999999999999</v>
      </c>
      <c r="D1081" s="60">
        <v>0.2162</v>
      </c>
    </row>
    <row r="1082" spans="1:4">
      <c r="A1082" s="46">
        <v>1080</v>
      </c>
      <c r="B1082" s="60">
        <v>0.1166</v>
      </c>
      <c r="C1082" s="60">
        <v>0.10199999999999999</v>
      </c>
      <c r="D1082" s="60">
        <v>0.2162</v>
      </c>
    </row>
    <row r="1083" spans="1:4">
      <c r="A1083" s="46">
        <v>1081</v>
      </c>
      <c r="B1083" s="60">
        <v>0.1166</v>
      </c>
      <c r="C1083" s="60">
        <v>0.10199999999999999</v>
      </c>
      <c r="D1083" s="60">
        <v>0.2162</v>
      </c>
    </row>
    <row r="1084" spans="1:4">
      <c r="A1084" s="46">
        <v>1082</v>
      </c>
      <c r="B1084" s="60">
        <v>0.1166</v>
      </c>
      <c r="C1084" s="60">
        <v>0.10199999999999999</v>
      </c>
      <c r="D1084" s="60">
        <v>0.2162</v>
      </c>
    </row>
    <row r="1085" spans="1:4">
      <c r="A1085" s="46">
        <v>1083</v>
      </c>
      <c r="B1085" s="60">
        <v>0.1166</v>
      </c>
      <c r="C1085" s="60">
        <v>0.10199999999999999</v>
      </c>
      <c r="D1085" s="60">
        <v>0.2162</v>
      </c>
    </row>
    <row r="1086" spans="1:4">
      <c r="A1086" s="46">
        <v>1084</v>
      </c>
      <c r="B1086" s="60">
        <v>0.1166</v>
      </c>
      <c r="C1086" s="60">
        <v>0.10199999999999999</v>
      </c>
      <c r="D1086" s="60">
        <v>0.2162</v>
      </c>
    </row>
    <row r="1087" spans="1:4">
      <c r="A1087" s="46">
        <v>1085</v>
      </c>
      <c r="B1087" s="60">
        <v>0.1166</v>
      </c>
      <c r="C1087" s="60">
        <v>0.10199999999999999</v>
      </c>
      <c r="D1087" s="60">
        <v>0.2162</v>
      </c>
    </row>
    <row r="1088" spans="1:4">
      <c r="A1088" s="46">
        <v>1086</v>
      </c>
      <c r="B1088" s="60">
        <v>0.1166</v>
      </c>
      <c r="C1088" s="60">
        <v>0.10199999999999999</v>
      </c>
      <c r="D1088" s="60">
        <v>0.2162</v>
      </c>
    </row>
    <row r="1089" spans="1:4">
      <c r="A1089" s="46">
        <v>1087</v>
      </c>
      <c r="B1089" s="60">
        <v>0.1166</v>
      </c>
      <c r="C1089" s="60">
        <v>0.10199999999999999</v>
      </c>
      <c r="D1089" s="60">
        <v>0.2162</v>
      </c>
    </row>
    <row r="1090" spans="1:4">
      <c r="A1090" s="46">
        <v>1088</v>
      </c>
      <c r="B1090" s="60">
        <v>0.1166</v>
      </c>
      <c r="C1090" s="60">
        <v>0.10199999999999999</v>
      </c>
      <c r="D1090" s="60">
        <v>0.2162</v>
      </c>
    </row>
    <row r="1091" spans="1:4">
      <c r="A1091" s="46">
        <v>1089</v>
      </c>
      <c r="B1091" s="60">
        <v>0.1166</v>
      </c>
      <c r="C1091" s="60">
        <v>0.10199999999999999</v>
      </c>
      <c r="D1091" s="60">
        <v>0.2162</v>
      </c>
    </row>
    <row r="1092" spans="1:4">
      <c r="A1092" s="46">
        <v>1090</v>
      </c>
      <c r="B1092" s="60">
        <v>0.1166</v>
      </c>
      <c r="C1092" s="60">
        <v>0.10199999999999999</v>
      </c>
      <c r="D1092" s="60">
        <v>0.2162</v>
      </c>
    </row>
    <row r="1093" spans="1:4">
      <c r="A1093" s="46">
        <v>1091</v>
      </c>
      <c r="B1093" s="60">
        <v>0.1166</v>
      </c>
      <c r="C1093" s="60">
        <v>0.10199999999999999</v>
      </c>
      <c r="D1093" s="60">
        <v>0.2162</v>
      </c>
    </row>
    <row r="1094" spans="1:4">
      <c r="A1094" s="46">
        <v>1092</v>
      </c>
      <c r="B1094" s="60">
        <v>0.1166</v>
      </c>
      <c r="C1094" s="60">
        <v>0.10199999999999999</v>
      </c>
      <c r="D1094" s="60">
        <v>0.2162</v>
      </c>
    </row>
    <row r="1095" spans="1:4">
      <c r="A1095" s="46">
        <v>1093</v>
      </c>
      <c r="B1095" s="60">
        <v>0.1166</v>
      </c>
      <c r="C1095" s="60">
        <v>0.10199999999999999</v>
      </c>
      <c r="D1095" s="60">
        <v>0.2162</v>
      </c>
    </row>
    <row r="1096" spans="1:4">
      <c r="A1096" s="46">
        <v>1094</v>
      </c>
      <c r="B1096" s="60">
        <v>0.1166</v>
      </c>
      <c r="C1096" s="60">
        <v>0.10199999999999999</v>
      </c>
      <c r="D1096" s="60">
        <v>0.2162</v>
      </c>
    </row>
    <row r="1097" spans="1:4">
      <c r="A1097" s="46">
        <v>1095</v>
      </c>
      <c r="B1097" s="60">
        <v>0.1166</v>
      </c>
      <c r="C1097" s="60">
        <v>0.10199999999999999</v>
      </c>
      <c r="D1097" s="60">
        <v>0.2162</v>
      </c>
    </row>
    <row r="1098" spans="1:4">
      <c r="A1098" s="46">
        <v>1096</v>
      </c>
      <c r="B1098" s="60">
        <v>0.1166</v>
      </c>
      <c r="C1098" s="60">
        <v>0.10199999999999999</v>
      </c>
      <c r="D1098" s="60">
        <v>0.2162</v>
      </c>
    </row>
    <row r="1099" spans="1:4">
      <c r="A1099" s="46">
        <v>1097</v>
      </c>
      <c r="B1099" s="60">
        <v>0.1166</v>
      </c>
      <c r="C1099" s="60">
        <v>0.10199999999999999</v>
      </c>
      <c r="D1099" s="60">
        <v>0.2162</v>
      </c>
    </row>
    <row r="1100" spans="1:4">
      <c r="A1100" s="46">
        <v>1098</v>
      </c>
      <c r="B1100" s="60">
        <v>0.1166</v>
      </c>
      <c r="C1100" s="60">
        <v>0.10199999999999999</v>
      </c>
      <c r="D1100" s="60">
        <v>0.2162</v>
      </c>
    </row>
    <row r="1101" spans="1:4">
      <c r="A1101" s="46">
        <v>1099</v>
      </c>
      <c r="B1101" s="60">
        <v>0.1166</v>
      </c>
      <c r="C1101" s="60">
        <v>0.10199999999999999</v>
      </c>
      <c r="D1101" s="60">
        <v>0.2162</v>
      </c>
    </row>
    <row r="1102" spans="1:4">
      <c r="A1102" s="46">
        <v>1100</v>
      </c>
      <c r="B1102" s="60">
        <v>0.1166</v>
      </c>
      <c r="C1102" s="60">
        <v>0.10199999999999999</v>
      </c>
      <c r="D1102" s="60">
        <v>0.2162</v>
      </c>
    </row>
    <row r="1103" spans="1:4">
      <c r="A1103" s="46">
        <v>1101</v>
      </c>
      <c r="B1103" s="60">
        <v>0.1166</v>
      </c>
      <c r="C1103" s="60">
        <v>0.10199999999999999</v>
      </c>
      <c r="D1103" s="60">
        <v>0.2162</v>
      </c>
    </row>
    <row r="1104" spans="1:4">
      <c r="A1104" s="46">
        <v>1102</v>
      </c>
      <c r="B1104" s="60">
        <v>0.1166</v>
      </c>
      <c r="C1104" s="60">
        <v>0.10199999999999999</v>
      </c>
      <c r="D1104" s="60">
        <v>0.2162</v>
      </c>
    </row>
    <row r="1105" spans="1:4">
      <c r="A1105" s="46">
        <v>1103</v>
      </c>
      <c r="B1105" s="60">
        <v>0.1166</v>
      </c>
      <c r="C1105" s="60">
        <v>0.10199999999999999</v>
      </c>
      <c r="D1105" s="60">
        <v>0.2162</v>
      </c>
    </row>
    <row r="1106" spans="1:4">
      <c r="A1106" s="46">
        <v>1104</v>
      </c>
      <c r="B1106" s="60">
        <v>0.1166</v>
      </c>
      <c r="C1106" s="60">
        <v>0.10199999999999999</v>
      </c>
      <c r="D1106" s="60">
        <v>0.2162</v>
      </c>
    </row>
    <row r="1107" spans="1:4">
      <c r="A1107" s="46">
        <v>1105</v>
      </c>
      <c r="B1107" s="60">
        <v>0.1166</v>
      </c>
      <c r="C1107" s="60">
        <v>0.10199999999999999</v>
      </c>
      <c r="D1107" s="60">
        <v>0.2162</v>
      </c>
    </row>
    <row r="1108" spans="1:4">
      <c r="A1108" s="46">
        <v>1106</v>
      </c>
      <c r="B1108" s="60">
        <v>0.1166</v>
      </c>
      <c r="C1108" s="60">
        <v>0.10199999999999999</v>
      </c>
      <c r="D1108" s="60">
        <v>0.2162</v>
      </c>
    </row>
    <row r="1109" spans="1:4">
      <c r="A1109" s="46">
        <v>1107</v>
      </c>
      <c r="B1109" s="60">
        <v>0.1166</v>
      </c>
      <c r="C1109" s="60">
        <v>0.10199999999999999</v>
      </c>
      <c r="D1109" s="60">
        <v>0.2162</v>
      </c>
    </row>
    <row r="1110" spans="1:4">
      <c r="A1110" s="46">
        <v>1108</v>
      </c>
      <c r="B1110" s="60">
        <v>0.1166</v>
      </c>
      <c r="C1110" s="60">
        <v>0.10199999999999999</v>
      </c>
      <c r="D1110" s="60">
        <v>0.2162</v>
      </c>
    </row>
    <row r="1111" spans="1:4">
      <c r="A1111" s="46">
        <v>1109</v>
      </c>
      <c r="B1111" s="60">
        <v>0.1166</v>
      </c>
      <c r="C1111" s="60">
        <v>0.10199999999999999</v>
      </c>
      <c r="D1111" s="60">
        <v>0.2162</v>
      </c>
    </row>
    <row r="1112" spans="1:4">
      <c r="A1112" s="46">
        <v>1110</v>
      </c>
      <c r="B1112" s="60">
        <v>0.1166</v>
      </c>
      <c r="C1112" s="60">
        <v>0.10199999999999999</v>
      </c>
      <c r="D1112" s="60">
        <v>0.2162</v>
      </c>
    </row>
    <row r="1113" spans="1:4">
      <c r="A1113" s="46">
        <v>1111</v>
      </c>
      <c r="B1113" s="60">
        <v>0.1166</v>
      </c>
      <c r="C1113" s="60">
        <v>0.10199999999999999</v>
      </c>
      <c r="D1113" s="60">
        <v>0.2162</v>
      </c>
    </row>
    <row r="1114" spans="1:4">
      <c r="A1114" s="46">
        <v>1112</v>
      </c>
      <c r="B1114" s="60">
        <v>0.1166</v>
      </c>
      <c r="C1114" s="60">
        <v>0.10199999999999999</v>
      </c>
      <c r="D1114" s="60">
        <v>0.2162</v>
      </c>
    </row>
    <row r="1115" spans="1:4">
      <c r="A1115" s="46">
        <v>1113</v>
      </c>
      <c r="B1115" s="60">
        <v>0.1166</v>
      </c>
      <c r="C1115" s="60">
        <v>0.10199999999999999</v>
      </c>
      <c r="D1115" s="60">
        <v>0.2162</v>
      </c>
    </row>
    <row r="1116" spans="1:4">
      <c r="A1116" s="46">
        <v>1114</v>
      </c>
      <c r="B1116" s="60">
        <v>0.1166</v>
      </c>
      <c r="C1116" s="60">
        <v>0.10199999999999999</v>
      </c>
      <c r="D1116" s="60">
        <v>0.2162</v>
      </c>
    </row>
    <row r="1117" spans="1:4">
      <c r="A1117" s="46">
        <v>1115</v>
      </c>
      <c r="B1117" s="60">
        <v>0.1166</v>
      </c>
      <c r="C1117" s="60">
        <v>0.10199999999999999</v>
      </c>
      <c r="D1117" s="60">
        <v>0.2162</v>
      </c>
    </row>
    <row r="1118" spans="1:4">
      <c r="A1118" s="46">
        <v>1116</v>
      </c>
      <c r="B1118" s="60">
        <v>0.1166</v>
      </c>
      <c r="C1118" s="60">
        <v>0.10199999999999999</v>
      </c>
      <c r="D1118" s="60">
        <v>0.2162</v>
      </c>
    </row>
    <row r="1119" spans="1:4">
      <c r="A1119" s="46">
        <v>1117</v>
      </c>
      <c r="B1119" s="60">
        <v>0.1166</v>
      </c>
      <c r="C1119" s="60">
        <v>0.10199999999999999</v>
      </c>
      <c r="D1119" s="60">
        <v>0.2162</v>
      </c>
    </row>
    <row r="1120" spans="1:4">
      <c r="A1120" s="46">
        <v>1118</v>
      </c>
      <c r="B1120" s="60">
        <v>0.1166</v>
      </c>
      <c r="C1120" s="60">
        <v>0.10199999999999999</v>
      </c>
      <c r="D1120" s="60">
        <v>0.2162</v>
      </c>
    </row>
    <row r="1121" spans="1:4">
      <c r="A1121" s="46">
        <v>1119</v>
      </c>
      <c r="B1121" s="60">
        <v>0.1166</v>
      </c>
      <c r="C1121" s="60">
        <v>0.10199999999999999</v>
      </c>
      <c r="D1121" s="60">
        <v>0.2162</v>
      </c>
    </row>
    <row r="1122" spans="1:4">
      <c r="A1122" s="46">
        <v>1120</v>
      </c>
      <c r="B1122" s="60">
        <v>0.1166</v>
      </c>
      <c r="C1122" s="60">
        <v>0.10199999999999999</v>
      </c>
      <c r="D1122" s="60">
        <v>0.2162</v>
      </c>
    </row>
    <row r="1123" spans="1:4">
      <c r="A1123" s="46">
        <v>1121</v>
      </c>
      <c r="B1123" s="60">
        <v>0.1166</v>
      </c>
      <c r="C1123" s="60">
        <v>0.10199999999999999</v>
      </c>
      <c r="D1123" s="60">
        <v>0.2162</v>
      </c>
    </row>
    <row r="1124" spans="1:4">
      <c r="A1124" s="46">
        <v>1122</v>
      </c>
      <c r="B1124" s="60">
        <v>0.1166</v>
      </c>
      <c r="C1124" s="60">
        <v>0.10199999999999999</v>
      </c>
      <c r="D1124" s="60">
        <v>0.2162</v>
      </c>
    </row>
    <row r="1125" spans="1:4">
      <c r="A1125" s="46">
        <v>1123</v>
      </c>
      <c r="B1125" s="60">
        <v>0.1166</v>
      </c>
      <c r="C1125" s="60">
        <v>0.10199999999999999</v>
      </c>
      <c r="D1125" s="60">
        <v>0.2162</v>
      </c>
    </row>
    <row r="1126" spans="1:4">
      <c r="A1126" s="46">
        <v>1124</v>
      </c>
      <c r="B1126" s="60">
        <v>0.1166</v>
      </c>
      <c r="C1126" s="60">
        <v>0.10199999999999999</v>
      </c>
      <c r="D1126" s="60">
        <v>0.2162</v>
      </c>
    </row>
    <row r="1127" spans="1:4">
      <c r="A1127" s="46">
        <v>1125</v>
      </c>
      <c r="B1127" s="60">
        <v>0.1166</v>
      </c>
      <c r="C1127" s="60">
        <v>0.10199999999999999</v>
      </c>
      <c r="D1127" s="60">
        <v>0.2162</v>
      </c>
    </row>
    <row r="1128" spans="1:4">
      <c r="A1128" s="46">
        <v>1126</v>
      </c>
      <c r="B1128" s="60">
        <v>0.1166</v>
      </c>
      <c r="C1128" s="60">
        <v>0.10199999999999999</v>
      </c>
      <c r="D1128" s="60">
        <v>0.2162</v>
      </c>
    </row>
    <row r="1129" spans="1:4">
      <c r="A1129" s="46">
        <v>1127</v>
      </c>
      <c r="B1129" s="60">
        <v>0.1166</v>
      </c>
      <c r="C1129" s="60">
        <v>0.10199999999999999</v>
      </c>
      <c r="D1129" s="60">
        <v>0.2162</v>
      </c>
    </row>
    <row r="1130" spans="1:4">
      <c r="A1130" s="46">
        <v>1128</v>
      </c>
      <c r="B1130" s="60">
        <v>0.1166</v>
      </c>
      <c r="C1130" s="60">
        <v>0.10199999999999999</v>
      </c>
      <c r="D1130" s="60">
        <v>0.2162</v>
      </c>
    </row>
    <row r="1131" spans="1:4">
      <c r="A1131" s="46">
        <v>1129</v>
      </c>
      <c r="B1131" s="60">
        <v>0.1166</v>
      </c>
      <c r="C1131" s="60">
        <v>0.10199999999999999</v>
      </c>
      <c r="D1131" s="60">
        <v>0.2162</v>
      </c>
    </row>
    <row r="1132" spans="1:4">
      <c r="A1132" s="46">
        <v>1130</v>
      </c>
      <c r="B1132" s="60">
        <v>0.1166</v>
      </c>
      <c r="C1132" s="60">
        <v>0.10199999999999999</v>
      </c>
      <c r="D1132" s="60">
        <v>0.2162</v>
      </c>
    </row>
    <row r="1133" spans="1:4">
      <c r="A1133" s="46">
        <v>1131</v>
      </c>
      <c r="B1133" s="60">
        <v>0.1166</v>
      </c>
      <c r="C1133" s="60">
        <v>0.10199999999999999</v>
      </c>
      <c r="D1133" s="60">
        <v>0.2162</v>
      </c>
    </row>
    <row r="1134" spans="1:4">
      <c r="A1134" s="46">
        <v>1132</v>
      </c>
      <c r="B1134" s="60">
        <v>0.1166</v>
      </c>
      <c r="C1134" s="60">
        <v>0.10199999999999999</v>
      </c>
      <c r="D1134" s="60">
        <v>0.2162</v>
      </c>
    </row>
    <row r="1135" spans="1:4">
      <c r="A1135" s="46">
        <v>1133</v>
      </c>
      <c r="B1135" s="60">
        <v>0.1166</v>
      </c>
      <c r="C1135" s="60">
        <v>0.10199999999999999</v>
      </c>
      <c r="D1135" s="60">
        <v>0.2162</v>
      </c>
    </row>
    <row r="1136" spans="1:4">
      <c r="A1136" s="46">
        <v>1134</v>
      </c>
      <c r="B1136" s="60">
        <v>0.1166</v>
      </c>
      <c r="C1136" s="60">
        <v>0.10199999999999999</v>
      </c>
      <c r="D1136" s="60">
        <v>0.2162</v>
      </c>
    </row>
    <row r="1137" spans="1:4">
      <c r="A1137" s="46">
        <v>1135</v>
      </c>
      <c r="B1137" s="60">
        <v>0.1166</v>
      </c>
      <c r="C1137" s="60">
        <v>0.10199999999999999</v>
      </c>
      <c r="D1137" s="60">
        <v>0.2162</v>
      </c>
    </row>
    <row r="1138" spans="1:4">
      <c r="A1138" s="46">
        <v>1136</v>
      </c>
      <c r="B1138" s="60">
        <v>0.1166</v>
      </c>
      <c r="C1138" s="60">
        <v>0.10199999999999999</v>
      </c>
      <c r="D1138" s="60">
        <v>0.2162</v>
      </c>
    </row>
    <row r="1139" spans="1:4">
      <c r="A1139" s="46">
        <v>1137</v>
      </c>
      <c r="B1139" s="60">
        <v>0.1166</v>
      </c>
      <c r="C1139" s="60">
        <v>0.10199999999999999</v>
      </c>
      <c r="D1139" s="60">
        <v>0.2162</v>
      </c>
    </row>
    <row r="1140" spans="1:4">
      <c r="A1140" s="46">
        <v>1138</v>
      </c>
      <c r="B1140" s="60">
        <v>0.1166</v>
      </c>
      <c r="C1140" s="60">
        <v>0.10199999999999999</v>
      </c>
      <c r="D1140" s="60">
        <v>0.2162</v>
      </c>
    </row>
    <row r="1141" spans="1:4">
      <c r="A1141" s="46">
        <v>1139</v>
      </c>
      <c r="B1141" s="60">
        <v>0.1166</v>
      </c>
      <c r="C1141" s="60">
        <v>0.10199999999999999</v>
      </c>
      <c r="D1141" s="60">
        <v>0.2162</v>
      </c>
    </row>
    <row r="1142" spans="1:4">
      <c r="A1142" s="46">
        <v>1140</v>
      </c>
      <c r="B1142" s="60">
        <v>0.1166</v>
      </c>
      <c r="C1142" s="60">
        <v>0.10199999999999999</v>
      </c>
      <c r="D1142" s="60">
        <v>0.2162</v>
      </c>
    </row>
    <row r="1143" spans="1:4">
      <c r="A1143" s="46">
        <v>1141</v>
      </c>
      <c r="B1143" s="60">
        <v>0.1166</v>
      </c>
      <c r="C1143" s="60">
        <v>0.10199999999999999</v>
      </c>
      <c r="D1143" s="60">
        <v>0.2162</v>
      </c>
    </row>
    <row r="1144" spans="1:4">
      <c r="A1144" s="46">
        <v>1142</v>
      </c>
      <c r="B1144" s="60">
        <v>0.1166</v>
      </c>
      <c r="C1144" s="60">
        <v>0.10199999999999999</v>
      </c>
      <c r="D1144" s="60">
        <v>0.2162</v>
      </c>
    </row>
    <row r="1145" spans="1:4">
      <c r="A1145" s="46">
        <v>1143</v>
      </c>
      <c r="B1145" s="60">
        <v>0.1166</v>
      </c>
      <c r="C1145" s="60">
        <v>0.10199999999999999</v>
      </c>
      <c r="D1145" s="60">
        <v>0.2162</v>
      </c>
    </row>
    <row r="1146" spans="1:4">
      <c r="A1146" s="46">
        <v>1144</v>
      </c>
      <c r="B1146" s="60">
        <v>0.1166</v>
      </c>
      <c r="C1146" s="60">
        <v>0.10199999999999999</v>
      </c>
      <c r="D1146" s="60">
        <v>0.2162</v>
      </c>
    </row>
    <row r="1147" spans="1:4">
      <c r="A1147" s="46">
        <v>1145</v>
      </c>
      <c r="B1147" s="60">
        <v>0.1166</v>
      </c>
      <c r="C1147" s="60">
        <v>0.10199999999999999</v>
      </c>
      <c r="D1147" s="60">
        <v>0.2162</v>
      </c>
    </row>
    <row r="1148" spans="1:4">
      <c r="A1148" s="46">
        <v>1146</v>
      </c>
      <c r="B1148" s="60">
        <v>0.1166</v>
      </c>
      <c r="C1148" s="60">
        <v>0.10199999999999999</v>
      </c>
      <c r="D1148" s="60">
        <v>0.2162</v>
      </c>
    </row>
    <row r="1149" spans="1:4">
      <c r="A1149" s="46">
        <v>1147</v>
      </c>
      <c r="B1149" s="60">
        <v>0.1166</v>
      </c>
      <c r="C1149" s="60">
        <v>0.10199999999999999</v>
      </c>
      <c r="D1149" s="60">
        <v>0.2162</v>
      </c>
    </row>
    <row r="1150" spans="1:4">
      <c r="A1150" s="46">
        <v>1148</v>
      </c>
      <c r="B1150" s="60">
        <v>0.1166</v>
      </c>
      <c r="C1150" s="60">
        <v>0.10199999999999999</v>
      </c>
      <c r="D1150" s="60">
        <v>0.2162</v>
      </c>
    </row>
    <row r="1151" spans="1:4">
      <c r="A1151" s="46">
        <v>1149</v>
      </c>
      <c r="B1151" s="60">
        <v>0.1166</v>
      </c>
      <c r="C1151" s="60">
        <v>0.10199999999999999</v>
      </c>
      <c r="D1151" s="60">
        <v>0.2162</v>
      </c>
    </row>
    <row r="1152" spans="1:4">
      <c r="A1152" s="46">
        <v>1150</v>
      </c>
      <c r="B1152" s="60">
        <v>0.1166</v>
      </c>
      <c r="C1152" s="60">
        <v>0.10199999999999999</v>
      </c>
      <c r="D1152" s="60">
        <v>0.2162</v>
      </c>
    </row>
    <row r="1153" spans="1:4">
      <c r="A1153" s="46">
        <v>1151</v>
      </c>
      <c r="B1153" s="60">
        <v>0.1166</v>
      </c>
      <c r="C1153" s="60">
        <v>0.10199999999999999</v>
      </c>
      <c r="D1153" s="60">
        <v>0.2162</v>
      </c>
    </row>
    <row r="1154" spans="1:4">
      <c r="A1154" s="46">
        <v>1152</v>
      </c>
      <c r="B1154" s="60">
        <v>0.1166</v>
      </c>
      <c r="C1154" s="60">
        <v>0.10199999999999999</v>
      </c>
      <c r="D1154" s="60">
        <v>0.2162</v>
      </c>
    </row>
    <row r="1155" spans="1:4">
      <c r="A1155" s="46">
        <v>1153</v>
      </c>
      <c r="B1155" s="60">
        <v>0.1166</v>
      </c>
      <c r="C1155" s="60">
        <v>0.10199999999999999</v>
      </c>
      <c r="D1155" s="60">
        <v>0.2162</v>
      </c>
    </row>
    <row r="1156" spans="1:4">
      <c r="A1156" s="46">
        <v>1154</v>
      </c>
      <c r="B1156" s="60">
        <v>0.1166</v>
      </c>
      <c r="C1156" s="60">
        <v>0.10199999999999999</v>
      </c>
      <c r="D1156" s="60">
        <v>0.2162</v>
      </c>
    </row>
    <row r="1157" spans="1:4">
      <c r="A1157" s="46">
        <v>1155</v>
      </c>
      <c r="B1157" s="60">
        <v>0.1166</v>
      </c>
      <c r="C1157" s="60">
        <v>0.10199999999999999</v>
      </c>
      <c r="D1157" s="60">
        <v>0.2162</v>
      </c>
    </row>
    <row r="1158" spans="1:4">
      <c r="A1158" s="46">
        <v>1156</v>
      </c>
      <c r="B1158" s="60">
        <v>0.1166</v>
      </c>
      <c r="C1158" s="60">
        <v>0.10199999999999999</v>
      </c>
      <c r="D1158" s="60">
        <v>0.2162</v>
      </c>
    </row>
    <row r="1159" spans="1:4">
      <c r="A1159" s="46">
        <v>1157</v>
      </c>
      <c r="B1159" s="60">
        <v>0.1166</v>
      </c>
      <c r="C1159" s="60">
        <v>0.10199999999999999</v>
      </c>
      <c r="D1159" s="60">
        <v>0.2162</v>
      </c>
    </row>
    <row r="1160" spans="1:4">
      <c r="A1160" s="46">
        <v>1158</v>
      </c>
      <c r="B1160" s="60">
        <v>0.1166</v>
      </c>
      <c r="C1160" s="60">
        <v>0.10199999999999999</v>
      </c>
      <c r="D1160" s="60">
        <v>0.2162</v>
      </c>
    </row>
    <row r="1161" spans="1:4">
      <c r="A1161" s="46">
        <v>1159</v>
      </c>
      <c r="B1161" s="60">
        <v>0.1166</v>
      </c>
      <c r="C1161" s="60">
        <v>0.10199999999999999</v>
      </c>
      <c r="D1161" s="60">
        <v>0.2162</v>
      </c>
    </row>
    <row r="1162" spans="1:4">
      <c r="A1162" s="46">
        <v>1160</v>
      </c>
      <c r="B1162" s="60">
        <v>0.1166</v>
      </c>
      <c r="C1162" s="60">
        <v>0.10199999999999999</v>
      </c>
      <c r="D1162" s="60">
        <v>0.2162</v>
      </c>
    </row>
    <row r="1163" spans="1:4">
      <c r="A1163" s="46">
        <v>1161</v>
      </c>
      <c r="B1163" s="60">
        <v>0.1166</v>
      </c>
      <c r="C1163" s="60">
        <v>0.10199999999999999</v>
      </c>
      <c r="D1163" s="60">
        <v>0.2162</v>
      </c>
    </row>
    <row r="1164" spans="1:4">
      <c r="A1164" s="46">
        <v>1162</v>
      </c>
      <c r="B1164" s="60">
        <v>0.1166</v>
      </c>
      <c r="C1164" s="60">
        <v>0.10199999999999999</v>
      </c>
      <c r="D1164" s="60">
        <v>0.2162</v>
      </c>
    </row>
    <row r="1165" spans="1:4">
      <c r="A1165" s="46">
        <v>1163</v>
      </c>
      <c r="B1165" s="60">
        <v>0.1166</v>
      </c>
      <c r="C1165" s="60">
        <v>0.10199999999999999</v>
      </c>
      <c r="D1165" s="60">
        <v>0.2162</v>
      </c>
    </row>
    <row r="1166" spans="1:4">
      <c r="A1166" s="46">
        <v>1164</v>
      </c>
      <c r="B1166" s="60">
        <v>0.1166</v>
      </c>
      <c r="C1166" s="60">
        <v>0.10199999999999999</v>
      </c>
      <c r="D1166" s="60">
        <v>0.2162</v>
      </c>
    </row>
    <row r="1167" spans="1:4">
      <c r="A1167" s="46">
        <v>1165</v>
      </c>
      <c r="B1167" s="60">
        <v>0.1166</v>
      </c>
      <c r="C1167" s="60">
        <v>0.10199999999999999</v>
      </c>
      <c r="D1167" s="60">
        <v>0.2162</v>
      </c>
    </row>
    <row r="1168" spans="1:4">
      <c r="A1168" s="46">
        <v>1166</v>
      </c>
      <c r="B1168" s="60">
        <v>0.1166</v>
      </c>
      <c r="C1168" s="60">
        <v>0.10199999999999999</v>
      </c>
      <c r="D1168" s="60">
        <v>0.2162</v>
      </c>
    </row>
    <row r="1169" spans="1:4">
      <c r="A1169" s="46">
        <v>1167</v>
      </c>
      <c r="B1169" s="60">
        <v>0.1166</v>
      </c>
      <c r="C1169" s="60">
        <v>0.10199999999999999</v>
      </c>
      <c r="D1169" s="60">
        <v>0.2162</v>
      </c>
    </row>
    <row r="1170" spans="1:4">
      <c r="A1170" s="46">
        <v>1168</v>
      </c>
      <c r="B1170" s="60">
        <v>0.1166</v>
      </c>
      <c r="C1170" s="60">
        <v>0.10199999999999999</v>
      </c>
      <c r="D1170" s="60">
        <v>0.2162</v>
      </c>
    </row>
    <row r="1171" spans="1:4">
      <c r="A1171" s="46">
        <v>1169</v>
      </c>
      <c r="B1171" s="60">
        <v>0.1166</v>
      </c>
      <c r="C1171" s="60">
        <v>0.10199999999999999</v>
      </c>
      <c r="D1171" s="60">
        <v>0.2162</v>
      </c>
    </row>
    <row r="1172" spans="1:4">
      <c r="A1172" s="46">
        <v>1170</v>
      </c>
      <c r="B1172" s="60">
        <v>0.1166</v>
      </c>
      <c r="C1172" s="60">
        <v>0.10199999999999999</v>
      </c>
      <c r="D1172" s="60">
        <v>0.2162</v>
      </c>
    </row>
    <row r="1173" spans="1:4">
      <c r="A1173" s="46">
        <v>1171</v>
      </c>
      <c r="B1173" s="60">
        <v>0.1166</v>
      </c>
      <c r="C1173" s="60">
        <v>0.10199999999999999</v>
      </c>
      <c r="D1173" s="60">
        <v>0.2162</v>
      </c>
    </row>
    <row r="1174" spans="1:4">
      <c r="A1174" s="46">
        <v>1172</v>
      </c>
      <c r="B1174" s="60">
        <v>0.1166</v>
      </c>
      <c r="C1174" s="60">
        <v>0.10199999999999999</v>
      </c>
      <c r="D1174" s="60">
        <v>0.2162</v>
      </c>
    </row>
    <row r="1175" spans="1:4">
      <c r="A1175" s="46">
        <v>1173</v>
      </c>
      <c r="B1175" s="60">
        <v>0.1166</v>
      </c>
      <c r="C1175" s="60">
        <v>0.10199999999999999</v>
      </c>
      <c r="D1175" s="60">
        <v>0.2162</v>
      </c>
    </row>
    <row r="1176" spans="1:4">
      <c r="A1176" s="46">
        <v>1174</v>
      </c>
      <c r="B1176" s="60">
        <v>0.1166</v>
      </c>
      <c r="C1176" s="60">
        <v>0.10199999999999999</v>
      </c>
      <c r="D1176" s="60">
        <v>0.2162</v>
      </c>
    </row>
    <row r="1177" spans="1:4">
      <c r="A1177" s="46">
        <v>1175</v>
      </c>
      <c r="B1177" s="60">
        <v>0.1166</v>
      </c>
      <c r="C1177" s="60">
        <v>0.10199999999999999</v>
      </c>
      <c r="D1177" s="60">
        <v>0.2162</v>
      </c>
    </row>
    <row r="1178" spans="1:4">
      <c r="A1178" s="46">
        <v>1176</v>
      </c>
      <c r="B1178" s="60">
        <v>0.1166</v>
      </c>
      <c r="C1178" s="60">
        <v>0.10199999999999999</v>
      </c>
      <c r="D1178" s="60">
        <v>0.2162</v>
      </c>
    </row>
    <row r="1179" spans="1:4">
      <c r="A1179" s="46">
        <v>1177</v>
      </c>
      <c r="B1179" s="60">
        <v>0.1166</v>
      </c>
      <c r="C1179" s="60">
        <v>0.10199999999999999</v>
      </c>
      <c r="D1179" s="60">
        <v>0.2162</v>
      </c>
    </row>
    <row r="1180" spans="1:4">
      <c r="A1180" s="46">
        <v>1178</v>
      </c>
      <c r="B1180" s="60">
        <v>0.1166</v>
      </c>
      <c r="C1180" s="60">
        <v>0.10199999999999999</v>
      </c>
      <c r="D1180" s="60">
        <v>0.2162</v>
      </c>
    </row>
    <row r="1181" spans="1:4">
      <c r="A1181" s="46">
        <v>1179</v>
      </c>
      <c r="B1181" s="60">
        <v>0.1166</v>
      </c>
      <c r="C1181" s="60">
        <v>0.10199999999999999</v>
      </c>
      <c r="D1181" s="60">
        <v>0.2162</v>
      </c>
    </row>
    <row r="1182" spans="1:4">
      <c r="A1182" s="46">
        <v>1180</v>
      </c>
      <c r="B1182" s="60">
        <v>0.1166</v>
      </c>
      <c r="C1182" s="60">
        <v>0.10199999999999999</v>
      </c>
      <c r="D1182" s="60">
        <v>0.2162</v>
      </c>
    </row>
    <row r="1183" spans="1:4">
      <c r="A1183" s="46">
        <v>1181</v>
      </c>
      <c r="B1183" s="60">
        <v>0.1166</v>
      </c>
      <c r="C1183" s="60">
        <v>0.10199999999999999</v>
      </c>
      <c r="D1183" s="60">
        <v>0.2162</v>
      </c>
    </row>
    <row r="1184" spans="1:4">
      <c r="A1184" s="46">
        <v>1182</v>
      </c>
      <c r="B1184" s="60">
        <v>0.1166</v>
      </c>
      <c r="C1184" s="60">
        <v>0.10199999999999999</v>
      </c>
      <c r="D1184" s="60">
        <v>0.2162</v>
      </c>
    </row>
    <row r="1185" spans="1:4">
      <c r="A1185" s="46">
        <v>1183</v>
      </c>
      <c r="B1185" s="60">
        <v>0.1166</v>
      </c>
      <c r="C1185" s="60">
        <v>0.10199999999999999</v>
      </c>
      <c r="D1185" s="60">
        <v>0.2162</v>
      </c>
    </row>
    <row r="1186" spans="1:4">
      <c r="A1186" s="46">
        <v>1184</v>
      </c>
      <c r="B1186" s="60">
        <v>0.1166</v>
      </c>
      <c r="C1186" s="60">
        <v>0.10199999999999999</v>
      </c>
      <c r="D1186" s="60">
        <v>0.2162</v>
      </c>
    </row>
    <row r="1187" spans="1:4">
      <c r="A1187" s="46">
        <v>1185</v>
      </c>
      <c r="B1187" s="60">
        <v>0.1166</v>
      </c>
      <c r="C1187" s="60">
        <v>0.10199999999999999</v>
      </c>
      <c r="D1187" s="60">
        <v>0.2162</v>
      </c>
    </row>
    <row r="1188" spans="1:4">
      <c r="A1188" s="46">
        <v>1186</v>
      </c>
      <c r="B1188" s="60">
        <v>0.1166</v>
      </c>
      <c r="C1188" s="60">
        <v>0.10199999999999999</v>
      </c>
      <c r="D1188" s="60">
        <v>0.2162</v>
      </c>
    </row>
    <row r="1189" spans="1:4">
      <c r="A1189" s="46">
        <v>1187</v>
      </c>
      <c r="B1189" s="60">
        <v>0.1166</v>
      </c>
      <c r="C1189" s="60">
        <v>0.10199999999999999</v>
      </c>
      <c r="D1189" s="60">
        <v>0.2162</v>
      </c>
    </row>
    <row r="1190" spans="1:4">
      <c r="A1190" s="46">
        <v>1188</v>
      </c>
      <c r="B1190" s="60">
        <v>0.1166</v>
      </c>
      <c r="C1190" s="60">
        <v>0.10199999999999999</v>
      </c>
      <c r="D1190" s="60">
        <v>0.2162</v>
      </c>
    </row>
    <row r="1191" spans="1:4">
      <c r="A1191" s="46">
        <v>1189</v>
      </c>
      <c r="B1191" s="60">
        <v>0.1166</v>
      </c>
      <c r="C1191" s="60">
        <v>0.10199999999999999</v>
      </c>
      <c r="D1191" s="60">
        <v>0.2162</v>
      </c>
    </row>
    <row r="1192" spans="1:4">
      <c r="A1192" s="46">
        <v>1190</v>
      </c>
      <c r="B1192" s="60">
        <v>0.1166</v>
      </c>
      <c r="C1192" s="60">
        <v>0.10199999999999999</v>
      </c>
      <c r="D1192" s="60">
        <v>0.2162</v>
      </c>
    </row>
    <row r="1193" spans="1:4">
      <c r="A1193" s="46">
        <v>1191</v>
      </c>
      <c r="B1193" s="60">
        <v>0.1166</v>
      </c>
      <c r="C1193" s="60">
        <v>0.10199999999999999</v>
      </c>
      <c r="D1193" s="60">
        <v>0.2162</v>
      </c>
    </row>
    <row r="1194" spans="1:4">
      <c r="A1194" s="46">
        <v>1192</v>
      </c>
      <c r="B1194" s="60">
        <v>0.1166</v>
      </c>
      <c r="C1194" s="60">
        <v>0.10199999999999999</v>
      </c>
      <c r="D1194" s="60">
        <v>0.2162</v>
      </c>
    </row>
    <row r="1195" spans="1:4">
      <c r="A1195" s="46">
        <v>1193</v>
      </c>
      <c r="B1195" s="60">
        <v>0.1166</v>
      </c>
      <c r="C1195" s="60">
        <v>0.10199999999999999</v>
      </c>
      <c r="D1195" s="60">
        <v>0.2162</v>
      </c>
    </row>
    <row r="1196" spans="1:4">
      <c r="A1196" s="46">
        <v>1194</v>
      </c>
      <c r="B1196" s="60">
        <v>0.1166</v>
      </c>
      <c r="C1196" s="60">
        <v>0.10199999999999999</v>
      </c>
      <c r="D1196" s="60">
        <v>0.2162</v>
      </c>
    </row>
    <row r="1197" spans="1:4">
      <c r="A1197" s="46">
        <v>1195</v>
      </c>
      <c r="B1197" s="60">
        <v>0.1166</v>
      </c>
      <c r="C1197" s="60">
        <v>0.10199999999999999</v>
      </c>
      <c r="D1197" s="60">
        <v>0.2162</v>
      </c>
    </row>
    <row r="1198" spans="1:4">
      <c r="A1198" s="46">
        <v>1196</v>
      </c>
      <c r="B1198" s="60">
        <v>0.1166</v>
      </c>
      <c r="C1198" s="60">
        <v>0.10199999999999999</v>
      </c>
      <c r="D1198" s="60">
        <v>0.2162</v>
      </c>
    </row>
    <row r="1199" spans="1:4">
      <c r="A1199" s="46">
        <v>1197</v>
      </c>
      <c r="B1199" s="60">
        <v>0.1166</v>
      </c>
      <c r="C1199" s="60">
        <v>0.10199999999999999</v>
      </c>
      <c r="D1199" s="60">
        <v>0.2162</v>
      </c>
    </row>
    <row r="1200" spans="1:4">
      <c r="A1200" s="46">
        <v>1198</v>
      </c>
      <c r="B1200" s="60">
        <v>0.1166</v>
      </c>
      <c r="C1200" s="60">
        <v>0.10199999999999999</v>
      </c>
      <c r="D1200" s="60">
        <v>0.2162</v>
      </c>
    </row>
    <row r="1201" spans="1:4">
      <c r="A1201" s="46">
        <v>1199</v>
      </c>
      <c r="B1201" s="60">
        <v>0.1166</v>
      </c>
      <c r="C1201" s="60">
        <v>0.10199999999999999</v>
      </c>
      <c r="D1201" s="60">
        <v>0.2162</v>
      </c>
    </row>
    <row r="1202" spans="1:4">
      <c r="A1202" s="46">
        <v>1200</v>
      </c>
      <c r="B1202" s="60">
        <v>0.1166</v>
      </c>
      <c r="C1202" s="60">
        <v>0.10199999999999999</v>
      </c>
      <c r="D1202" s="60">
        <v>0.2162</v>
      </c>
    </row>
    <row r="1203" spans="1:4">
      <c r="A1203" s="46">
        <v>1201</v>
      </c>
      <c r="B1203" s="60">
        <v>0.1166</v>
      </c>
      <c r="C1203" s="60">
        <v>0.10199999999999999</v>
      </c>
      <c r="D1203" s="60">
        <v>0.2162</v>
      </c>
    </row>
    <row r="1204" spans="1:4">
      <c r="A1204" s="46">
        <v>1202</v>
      </c>
      <c r="B1204" s="60">
        <v>0.1166</v>
      </c>
      <c r="C1204" s="60">
        <v>0.10199999999999999</v>
      </c>
      <c r="D1204" s="60">
        <v>0.2162</v>
      </c>
    </row>
    <row r="1205" spans="1:4">
      <c r="A1205" s="46">
        <v>1203</v>
      </c>
      <c r="B1205" s="60">
        <v>0.1166</v>
      </c>
      <c r="C1205" s="60">
        <v>0.10199999999999999</v>
      </c>
      <c r="D1205" s="60">
        <v>0.2162</v>
      </c>
    </row>
    <row r="1206" spans="1:4">
      <c r="A1206" s="46">
        <v>1204</v>
      </c>
      <c r="B1206" s="60">
        <v>0.1166</v>
      </c>
      <c r="C1206" s="60">
        <v>0.10199999999999999</v>
      </c>
      <c r="D1206" s="60">
        <v>0.2162</v>
      </c>
    </row>
    <row r="1207" spans="1:4">
      <c r="A1207" s="46">
        <v>1205</v>
      </c>
      <c r="B1207" s="60">
        <v>0.1166</v>
      </c>
      <c r="C1207" s="60">
        <v>0.10199999999999999</v>
      </c>
      <c r="D1207" s="60">
        <v>0.2162</v>
      </c>
    </row>
    <row r="1208" spans="1:4">
      <c r="A1208" s="46">
        <v>1206</v>
      </c>
      <c r="B1208" s="60">
        <v>0.1166</v>
      </c>
      <c r="C1208" s="60">
        <v>0.10199999999999999</v>
      </c>
      <c r="D1208" s="60">
        <v>0.2162</v>
      </c>
    </row>
    <row r="1209" spans="1:4">
      <c r="A1209" s="46">
        <v>1207</v>
      </c>
      <c r="B1209" s="60">
        <v>0.1166</v>
      </c>
      <c r="C1209" s="60">
        <v>0.10199999999999999</v>
      </c>
      <c r="D1209" s="60">
        <v>0.2162</v>
      </c>
    </row>
    <row r="1210" spans="1:4">
      <c r="A1210" s="46">
        <v>1208</v>
      </c>
      <c r="B1210" s="60">
        <v>0.1166</v>
      </c>
      <c r="C1210" s="60">
        <v>0.10199999999999999</v>
      </c>
      <c r="D1210" s="60">
        <v>0.2162</v>
      </c>
    </row>
    <row r="1211" spans="1:4">
      <c r="A1211" s="46">
        <v>1209</v>
      </c>
      <c r="B1211" s="60">
        <v>0.1166</v>
      </c>
      <c r="C1211" s="60">
        <v>0.10199999999999999</v>
      </c>
      <c r="D1211" s="60">
        <v>0.2162</v>
      </c>
    </row>
    <row r="1212" spans="1:4">
      <c r="A1212" s="46">
        <v>1210</v>
      </c>
      <c r="B1212" s="60">
        <v>0.1166</v>
      </c>
      <c r="C1212" s="60">
        <v>0.10199999999999999</v>
      </c>
      <c r="D1212" s="60">
        <v>0.2162</v>
      </c>
    </row>
    <row r="1213" spans="1:4">
      <c r="A1213" s="46">
        <v>1211</v>
      </c>
      <c r="B1213" s="60">
        <v>0.1166</v>
      </c>
      <c r="C1213" s="60">
        <v>0.10199999999999999</v>
      </c>
      <c r="D1213" s="60">
        <v>0.2162</v>
      </c>
    </row>
    <row r="1214" spans="1:4">
      <c r="A1214" s="46">
        <v>1212</v>
      </c>
      <c r="B1214" s="60">
        <v>0.1166</v>
      </c>
      <c r="C1214" s="60">
        <v>0.10199999999999999</v>
      </c>
      <c r="D1214" s="60">
        <v>0.2162</v>
      </c>
    </row>
    <row r="1215" spans="1:4">
      <c r="A1215" s="46">
        <v>1213</v>
      </c>
      <c r="B1215" s="60">
        <v>0.1166</v>
      </c>
      <c r="C1215" s="60">
        <v>0.10199999999999999</v>
      </c>
      <c r="D1215" s="60">
        <v>0.2162</v>
      </c>
    </row>
    <row r="1216" spans="1:4">
      <c r="A1216" s="46">
        <v>1214</v>
      </c>
      <c r="B1216" s="60">
        <v>0.1166</v>
      </c>
      <c r="C1216" s="60">
        <v>0.10199999999999999</v>
      </c>
      <c r="D1216" s="60">
        <v>0.2162</v>
      </c>
    </row>
    <row r="1217" spans="1:4">
      <c r="A1217" s="46">
        <v>1215</v>
      </c>
      <c r="B1217" s="60">
        <v>0.1166</v>
      </c>
      <c r="C1217" s="60">
        <v>0.10199999999999999</v>
      </c>
      <c r="D1217" s="60">
        <v>0.2162</v>
      </c>
    </row>
    <row r="1218" spans="1:4">
      <c r="A1218" s="46">
        <v>1216</v>
      </c>
      <c r="B1218" s="60">
        <v>0.1166</v>
      </c>
      <c r="C1218" s="60">
        <v>0.10199999999999999</v>
      </c>
      <c r="D1218" s="60">
        <v>0.2162</v>
      </c>
    </row>
    <row r="1219" spans="1:4">
      <c r="A1219" s="46">
        <v>1217</v>
      </c>
      <c r="B1219" s="60">
        <v>0.1166</v>
      </c>
      <c r="C1219" s="60">
        <v>0.10199999999999999</v>
      </c>
      <c r="D1219" s="60">
        <v>0.2162</v>
      </c>
    </row>
    <row r="1220" spans="1:4">
      <c r="A1220" s="46">
        <v>1218</v>
      </c>
      <c r="B1220" s="60">
        <v>0.1166</v>
      </c>
      <c r="C1220" s="60">
        <v>0.10199999999999999</v>
      </c>
      <c r="D1220" s="60">
        <v>0.2162</v>
      </c>
    </row>
    <row r="1221" spans="1:4">
      <c r="A1221" s="46">
        <v>1219</v>
      </c>
      <c r="B1221" s="60">
        <v>0.1166</v>
      </c>
      <c r="C1221" s="60">
        <v>0.10199999999999999</v>
      </c>
      <c r="D1221" s="60">
        <v>0.2162</v>
      </c>
    </row>
    <row r="1222" spans="1:4">
      <c r="A1222" s="46">
        <v>1220</v>
      </c>
      <c r="B1222" s="60">
        <v>0.1166</v>
      </c>
      <c r="C1222" s="60">
        <v>0.10199999999999999</v>
      </c>
      <c r="D1222" s="60">
        <v>0.2162</v>
      </c>
    </row>
    <row r="1223" spans="1:4">
      <c r="A1223" s="46">
        <v>1221</v>
      </c>
      <c r="B1223" s="60">
        <v>0.1166</v>
      </c>
      <c r="C1223" s="60">
        <v>0.10199999999999999</v>
      </c>
      <c r="D1223" s="60">
        <v>0.2162</v>
      </c>
    </row>
    <row r="1224" spans="1:4">
      <c r="A1224" s="46">
        <v>1222</v>
      </c>
      <c r="B1224" s="60">
        <v>0.1166</v>
      </c>
      <c r="C1224" s="60">
        <v>0.10199999999999999</v>
      </c>
      <c r="D1224" s="60">
        <v>0.2162</v>
      </c>
    </row>
    <row r="1225" spans="1:4">
      <c r="A1225" s="46">
        <v>1223</v>
      </c>
      <c r="B1225" s="60">
        <v>0.1166</v>
      </c>
      <c r="C1225" s="60">
        <v>0.10199999999999999</v>
      </c>
      <c r="D1225" s="60">
        <v>0.2162</v>
      </c>
    </row>
    <row r="1226" spans="1:4">
      <c r="A1226" s="46">
        <v>1224</v>
      </c>
      <c r="B1226" s="60">
        <v>0.1166</v>
      </c>
      <c r="C1226" s="60">
        <v>0.10199999999999999</v>
      </c>
      <c r="D1226" s="60">
        <v>0.2162</v>
      </c>
    </row>
    <row r="1227" spans="1:4">
      <c r="A1227" s="46">
        <v>1225</v>
      </c>
      <c r="B1227" s="60">
        <v>0.1166</v>
      </c>
      <c r="C1227" s="60">
        <v>0.10199999999999999</v>
      </c>
      <c r="D1227" s="60">
        <v>0.2162</v>
      </c>
    </row>
    <row r="1228" spans="1:4">
      <c r="A1228" s="46">
        <v>1226</v>
      </c>
      <c r="B1228" s="60">
        <v>0.1166</v>
      </c>
      <c r="C1228" s="60">
        <v>0.10199999999999999</v>
      </c>
      <c r="D1228" s="60">
        <v>0.2162</v>
      </c>
    </row>
    <row r="1229" spans="1:4">
      <c r="A1229" s="46">
        <v>1227</v>
      </c>
      <c r="B1229" s="60">
        <v>0.1166</v>
      </c>
      <c r="C1229" s="60">
        <v>0.10199999999999999</v>
      </c>
      <c r="D1229" s="60">
        <v>0.2162</v>
      </c>
    </row>
    <row r="1230" spans="1:4">
      <c r="A1230" s="46">
        <v>1228</v>
      </c>
      <c r="B1230" s="60">
        <v>0.1166</v>
      </c>
      <c r="C1230" s="60">
        <v>0.10199999999999999</v>
      </c>
      <c r="D1230" s="60">
        <v>0.2162</v>
      </c>
    </row>
    <row r="1231" spans="1:4">
      <c r="A1231" s="46">
        <v>1229</v>
      </c>
      <c r="B1231" s="60">
        <v>0.1166</v>
      </c>
      <c r="C1231" s="60">
        <v>0.10199999999999999</v>
      </c>
      <c r="D1231" s="60">
        <v>0.2162</v>
      </c>
    </row>
    <row r="1232" spans="1:4">
      <c r="A1232" s="46">
        <v>1230</v>
      </c>
      <c r="B1232" s="60">
        <v>0.1166</v>
      </c>
      <c r="C1232" s="60">
        <v>0.10199999999999999</v>
      </c>
      <c r="D1232" s="60">
        <v>0.2162</v>
      </c>
    </row>
    <row r="1233" spans="1:4">
      <c r="A1233" s="46">
        <v>1231</v>
      </c>
      <c r="B1233" s="60">
        <v>0.1166</v>
      </c>
      <c r="C1233" s="60">
        <v>0.10199999999999999</v>
      </c>
      <c r="D1233" s="60">
        <v>0.2162</v>
      </c>
    </row>
    <row r="1234" spans="1:4">
      <c r="A1234" s="46">
        <v>1232</v>
      </c>
      <c r="B1234" s="60">
        <v>0.1166</v>
      </c>
      <c r="C1234" s="60">
        <v>0.10199999999999999</v>
      </c>
      <c r="D1234" s="60">
        <v>0.2162</v>
      </c>
    </row>
    <row r="1235" spans="1:4">
      <c r="A1235" s="46">
        <v>1233</v>
      </c>
      <c r="B1235" s="60">
        <v>0.1166</v>
      </c>
      <c r="C1235" s="60">
        <v>0.10199999999999999</v>
      </c>
      <c r="D1235" s="60">
        <v>0.2162</v>
      </c>
    </row>
    <row r="1236" spans="1:4">
      <c r="A1236" s="46">
        <v>1234</v>
      </c>
      <c r="B1236" s="60">
        <v>0.1166</v>
      </c>
      <c r="C1236" s="60">
        <v>0.10199999999999999</v>
      </c>
      <c r="D1236" s="60">
        <v>0.2162</v>
      </c>
    </row>
    <row r="1237" spans="1:4">
      <c r="A1237" s="46">
        <v>1235</v>
      </c>
      <c r="B1237" s="60">
        <v>0.1166</v>
      </c>
      <c r="C1237" s="60">
        <v>0.10199999999999999</v>
      </c>
      <c r="D1237" s="60">
        <v>0.2162</v>
      </c>
    </row>
    <row r="1238" spans="1:4">
      <c r="A1238" s="46">
        <v>1236</v>
      </c>
      <c r="B1238" s="60">
        <v>0.1166</v>
      </c>
      <c r="C1238" s="60">
        <v>0.10199999999999999</v>
      </c>
      <c r="D1238" s="60">
        <v>0.2162</v>
      </c>
    </row>
    <row r="1239" spans="1:4">
      <c r="A1239" s="46">
        <v>1237</v>
      </c>
      <c r="B1239" s="60">
        <v>0.1166</v>
      </c>
      <c r="C1239" s="60">
        <v>0.10199999999999999</v>
      </c>
      <c r="D1239" s="60">
        <v>0.2162</v>
      </c>
    </row>
    <row r="1240" spans="1:4">
      <c r="A1240" s="46">
        <v>1238</v>
      </c>
      <c r="B1240" s="60">
        <v>0.1166</v>
      </c>
      <c r="C1240" s="60">
        <v>0.10199999999999999</v>
      </c>
      <c r="D1240" s="60">
        <v>0.2162</v>
      </c>
    </row>
    <row r="1241" spans="1:4">
      <c r="A1241" s="46">
        <v>1239</v>
      </c>
      <c r="B1241" s="60">
        <v>0.1166</v>
      </c>
      <c r="C1241" s="60">
        <v>0.10199999999999999</v>
      </c>
      <c r="D1241" s="60">
        <v>0.2162</v>
      </c>
    </row>
    <row r="1242" spans="1:4">
      <c r="A1242" s="46">
        <v>1240</v>
      </c>
      <c r="B1242" s="60">
        <v>0.1166</v>
      </c>
      <c r="C1242" s="60">
        <v>0.10199999999999999</v>
      </c>
      <c r="D1242" s="60">
        <v>0.2162</v>
      </c>
    </row>
    <row r="1243" spans="1:4">
      <c r="A1243" s="46">
        <v>1241</v>
      </c>
      <c r="B1243" s="60">
        <v>0.1166</v>
      </c>
      <c r="C1243" s="60">
        <v>0.10199999999999999</v>
      </c>
      <c r="D1243" s="60">
        <v>0.2162</v>
      </c>
    </row>
    <row r="1244" spans="1:4">
      <c r="A1244" s="46">
        <v>1242</v>
      </c>
      <c r="B1244" s="60">
        <v>0.1166</v>
      </c>
      <c r="C1244" s="60">
        <v>0.10199999999999999</v>
      </c>
      <c r="D1244" s="60">
        <v>0.2162</v>
      </c>
    </row>
    <row r="1245" spans="1:4">
      <c r="A1245" s="46">
        <v>1243</v>
      </c>
      <c r="B1245" s="60">
        <v>0.1166</v>
      </c>
      <c r="C1245" s="60">
        <v>0.10199999999999999</v>
      </c>
      <c r="D1245" s="60">
        <v>0.2162</v>
      </c>
    </row>
    <row r="1246" spans="1:4">
      <c r="A1246" s="46">
        <v>1244</v>
      </c>
      <c r="B1246" s="60">
        <v>0.1166</v>
      </c>
      <c r="C1246" s="60">
        <v>0.10199999999999999</v>
      </c>
      <c r="D1246" s="60">
        <v>0.2162</v>
      </c>
    </row>
    <row r="1247" spans="1:4">
      <c r="A1247" s="46">
        <v>1245</v>
      </c>
      <c r="B1247" s="60">
        <v>0.1166</v>
      </c>
      <c r="C1247" s="60">
        <v>0.10199999999999999</v>
      </c>
      <c r="D1247" s="60">
        <v>0.2162</v>
      </c>
    </row>
    <row r="1248" spans="1:4">
      <c r="A1248" s="46">
        <v>1246</v>
      </c>
      <c r="B1248" s="60">
        <v>0.1166</v>
      </c>
      <c r="C1248" s="60">
        <v>0.10199999999999999</v>
      </c>
      <c r="D1248" s="60">
        <v>0.2162</v>
      </c>
    </row>
    <row r="1249" spans="1:4">
      <c r="A1249" s="46">
        <v>1247</v>
      </c>
      <c r="B1249" s="60">
        <v>0.1166</v>
      </c>
      <c r="C1249" s="60">
        <v>0.10199999999999999</v>
      </c>
      <c r="D1249" s="60">
        <v>0.2162</v>
      </c>
    </row>
    <row r="1250" spans="1:4">
      <c r="A1250" s="46">
        <v>1248</v>
      </c>
      <c r="B1250" s="60">
        <v>0.1166</v>
      </c>
      <c r="C1250" s="60">
        <v>0.10199999999999999</v>
      </c>
      <c r="D1250" s="60">
        <v>0.2162</v>
      </c>
    </row>
    <row r="1251" spans="1:4">
      <c r="A1251" s="46">
        <v>1249</v>
      </c>
      <c r="B1251" s="60">
        <v>0.1166</v>
      </c>
      <c r="C1251" s="60">
        <v>0.10199999999999999</v>
      </c>
      <c r="D1251" s="60">
        <v>0.2162</v>
      </c>
    </row>
    <row r="1252" spans="1:4">
      <c r="A1252" s="46">
        <v>1250</v>
      </c>
      <c r="B1252" s="60">
        <v>0.1166</v>
      </c>
      <c r="C1252" s="60">
        <v>0.10199999999999999</v>
      </c>
      <c r="D1252" s="60">
        <v>0.2162</v>
      </c>
    </row>
    <row r="1253" spans="1:4">
      <c r="A1253" s="46">
        <v>1251</v>
      </c>
      <c r="B1253" s="60">
        <v>0.1166</v>
      </c>
      <c r="C1253" s="60">
        <v>0.10199999999999999</v>
      </c>
      <c r="D1253" s="60">
        <v>0.2162</v>
      </c>
    </row>
    <row r="1254" spans="1:4">
      <c r="A1254" s="46">
        <v>1252</v>
      </c>
      <c r="B1254" s="60">
        <v>0.1166</v>
      </c>
      <c r="C1254" s="60">
        <v>0.10199999999999999</v>
      </c>
      <c r="D1254" s="60">
        <v>0.2162</v>
      </c>
    </row>
    <row r="1255" spans="1:4">
      <c r="A1255" s="46">
        <v>1253</v>
      </c>
      <c r="B1255" s="60">
        <v>0.1166</v>
      </c>
      <c r="C1255" s="60">
        <v>0.10199999999999999</v>
      </c>
      <c r="D1255" s="60">
        <v>0.2162</v>
      </c>
    </row>
    <row r="1256" spans="1:4">
      <c r="A1256" s="46">
        <v>1254</v>
      </c>
      <c r="B1256" s="60">
        <v>0.1166</v>
      </c>
      <c r="C1256" s="60">
        <v>0.10199999999999999</v>
      </c>
      <c r="D1256" s="60">
        <v>0.2162</v>
      </c>
    </row>
    <row r="1257" spans="1:4">
      <c r="A1257" s="46">
        <v>1255</v>
      </c>
      <c r="B1257" s="60">
        <v>0.1166</v>
      </c>
      <c r="C1257" s="60">
        <v>0.10199999999999999</v>
      </c>
      <c r="D1257" s="60">
        <v>0.2162</v>
      </c>
    </row>
    <row r="1258" spans="1:4">
      <c r="A1258" s="46">
        <v>1256</v>
      </c>
      <c r="B1258" s="60">
        <v>0.1166</v>
      </c>
      <c r="C1258" s="60">
        <v>0.10199999999999999</v>
      </c>
      <c r="D1258" s="60">
        <v>0.2162</v>
      </c>
    </row>
    <row r="1259" spans="1:4">
      <c r="A1259" s="46">
        <v>1257</v>
      </c>
      <c r="B1259" s="60">
        <v>0.1166</v>
      </c>
      <c r="C1259" s="60">
        <v>0.10199999999999999</v>
      </c>
      <c r="D1259" s="60">
        <v>0.2162</v>
      </c>
    </row>
    <row r="1260" spans="1:4">
      <c r="A1260" s="46">
        <v>1258</v>
      </c>
      <c r="B1260" s="60">
        <v>0.1166</v>
      </c>
      <c r="C1260" s="60">
        <v>0.10199999999999999</v>
      </c>
      <c r="D1260" s="60">
        <v>0.2162</v>
      </c>
    </row>
    <row r="1261" spans="1:4">
      <c r="A1261" s="46">
        <v>1259</v>
      </c>
      <c r="B1261" s="60">
        <v>0.1166</v>
      </c>
      <c r="C1261" s="60">
        <v>0.10199999999999999</v>
      </c>
      <c r="D1261" s="60">
        <v>0.2162</v>
      </c>
    </row>
    <row r="1262" spans="1:4">
      <c r="A1262" s="46">
        <v>1260</v>
      </c>
      <c r="B1262" s="60">
        <v>0.1166</v>
      </c>
      <c r="C1262" s="60">
        <v>0.10199999999999999</v>
      </c>
      <c r="D1262" s="60">
        <v>0.2162</v>
      </c>
    </row>
    <row r="1263" spans="1:4">
      <c r="A1263" s="46">
        <v>1261</v>
      </c>
      <c r="B1263" s="60">
        <v>0.1166</v>
      </c>
      <c r="C1263" s="60">
        <v>0.10199999999999999</v>
      </c>
      <c r="D1263" s="60">
        <v>0.2162</v>
      </c>
    </row>
    <row r="1264" spans="1:4">
      <c r="A1264" s="46">
        <v>1262</v>
      </c>
      <c r="B1264" s="60">
        <v>0.1166</v>
      </c>
      <c r="C1264" s="60">
        <v>0.10199999999999999</v>
      </c>
      <c r="D1264" s="60">
        <v>0.2162</v>
      </c>
    </row>
    <row r="1265" spans="1:4">
      <c r="A1265" s="46">
        <v>1263</v>
      </c>
      <c r="B1265" s="60">
        <v>0.1166</v>
      </c>
      <c r="C1265" s="60">
        <v>0.10199999999999999</v>
      </c>
      <c r="D1265" s="60">
        <v>0.2162</v>
      </c>
    </row>
    <row r="1266" spans="1:4">
      <c r="A1266" s="46">
        <v>1264</v>
      </c>
      <c r="B1266" s="60">
        <v>0.1166</v>
      </c>
      <c r="C1266" s="60">
        <v>0.10199999999999999</v>
      </c>
      <c r="D1266" s="60">
        <v>0.2162</v>
      </c>
    </row>
    <row r="1267" spans="1:4">
      <c r="A1267" s="46">
        <v>1265</v>
      </c>
      <c r="B1267" s="60">
        <v>0.1166</v>
      </c>
      <c r="C1267" s="60">
        <v>0.10199999999999999</v>
      </c>
      <c r="D1267" s="60">
        <v>0.2162</v>
      </c>
    </row>
    <row r="1268" spans="1:4">
      <c r="A1268" s="46">
        <v>1266</v>
      </c>
      <c r="B1268" s="60">
        <v>0.1166</v>
      </c>
      <c r="C1268" s="60">
        <v>0.10199999999999999</v>
      </c>
      <c r="D1268" s="60">
        <v>0.2162</v>
      </c>
    </row>
    <row r="1269" spans="1:4">
      <c r="A1269" s="46">
        <v>1267</v>
      </c>
      <c r="B1269" s="60">
        <v>0.1166</v>
      </c>
      <c r="C1269" s="60">
        <v>0.10199999999999999</v>
      </c>
      <c r="D1269" s="60">
        <v>0.2162</v>
      </c>
    </row>
    <row r="1270" spans="1:4">
      <c r="A1270" s="46">
        <v>1268</v>
      </c>
      <c r="B1270" s="60">
        <v>0.1166</v>
      </c>
      <c r="C1270" s="60">
        <v>0.10199999999999999</v>
      </c>
      <c r="D1270" s="60">
        <v>0.2162</v>
      </c>
    </row>
    <row r="1271" spans="1:4">
      <c r="A1271" s="46">
        <v>1269</v>
      </c>
      <c r="B1271" s="60">
        <v>0.1166</v>
      </c>
      <c r="C1271" s="60">
        <v>0.10199999999999999</v>
      </c>
      <c r="D1271" s="60">
        <v>0.2162</v>
      </c>
    </row>
    <row r="1272" spans="1:4">
      <c r="A1272" s="46">
        <v>1270</v>
      </c>
      <c r="B1272" s="60">
        <v>0.1166</v>
      </c>
      <c r="C1272" s="60">
        <v>0.10199999999999999</v>
      </c>
      <c r="D1272" s="60">
        <v>0.2162</v>
      </c>
    </row>
    <row r="1273" spans="1:4">
      <c r="A1273" s="46">
        <v>1271</v>
      </c>
      <c r="B1273" s="60">
        <v>0.1166</v>
      </c>
      <c r="C1273" s="60">
        <v>0.10199999999999999</v>
      </c>
      <c r="D1273" s="60">
        <v>0.2162</v>
      </c>
    </row>
    <row r="1274" spans="1:4">
      <c r="A1274" s="46">
        <v>1272</v>
      </c>
      <c r="B1274" s="60">
        <v>0.1166</v>
      </c>
      <c r="C1274" s="60">
        <v>0.10199999999999999</v>
      </c>
      <c r="D1274" s="60">
        <v>0.2162</v>
      </c>
    </row>
    <row r="1275" spans="1:4">
      <c r="A1275" s="46">
        <v>1273</v>
      </c>
      <c r="B1275" s="60">
        <v>0.1166</v>
      </c>
      <c r="C1275" s="60">
        <v>0.10199999999999999</v>
      </c>
      <c r="D1275" s="60">
        <v>0.2162</v>
      </c>
    </row>
    <row r="1276" spans="1:4">
      <c r="A1276" s="46">
        <v>1274</v>
      </c>
      <c r="B1276" s="60">
        <v>0.1166</v>
      </c>
      <c r="C1276" s="60">
        <v>0.10199999999999999</v>
      </c>
      <c r="D1276" s="60">
        <v>0.2162</v>
      </c>
    </row>
    <row r="1277" spans="1:4">
      <c r="A1277" s="46">
        <v>1275</v>
      </c>
      <c r="B1277" s="60">
        <v>0.1166</v>
      </c>
      <c r="C1277" s="60">
        <v>0.10199999999999999</v>
      </c>
      <c r="D1277" s="60">
        <v>0.2162</v>
      </c>
    </row>
    <row r="1278" spans="1:4">
      <c r="A1278" s="46">
        <v>1276</v>
      </c>
      <c r="B1278" s="60">
        <v>0.1166</v>
      </c>
      <c r="C1278" s="60">
        <v>0.10199999999999999</v>
      </c>
      <c r="D1278" s="60">
        <v>0.2162</v>
      </c>
    </row>
    <row r="1279" spans="1:4">
      <c r="A1279" s="46">
        <v>1277</v>
      </c>
      <c r="B1279" s="60">
        <v>0.1166</v>
      </c>
      <c r="C1279" s="60">
        <v>0.10199999999999999</v>
      </c>
      <c r="D1279" s="60">
        <v>0.2162</v>
      </c>
    </row>
    <row r="1280" spans="1:4">
      <c r="A1280" s="46">
        <v>1278</v>
      </c>
      <c r="B1280" s="60">
        <v>0.1166</v>
      </c>
      <c r="C1280" s="60">
        <v>0.10199999999999999</v>
      </c>
      <c r="D1280" s="60">
        <v>0.2162</v>
      </c>
    </row>
    <row r="1281" spans="1:4">
      <c r="A1281" s="46">
        <v>1279</v>
      </c>
      <c r="B1281" s="60">
        <v>0.1166</v>
      </c>
      <c r="C1281" s="60">
        <v>0.10199999999999999</v>
      </c>
      <c r="D1281" s="60">
        <v>0.2162</v>
      </c>
    </row>
    <row r="1282" spans="1:4">
      <c r="A1282" s="46">
        <v>1280</v>
      </c>
      <c r="B1282" s="60">
        <v>0.1166</v>
      </c>
      <c r="C1282" s="60">
        <v>0.10199999999999999</v>
      </c>
      <c r="D1282" s="60">
        <v>0.2162</v>
      </c>
    </row>
    <row r="1283" spans="1:4">
      <c r="A1283" s="46">
        <v>1281</v>
      </c>
      <c r="B1283" s="60">
        <v>0.1166</v>
      </c>
      <c r="C1283" s="60">
        <v>0.10199999999999999</v>
      </c>
      <c r="D1283" s="60">
        <v>0.2162</v>
      </c>
    </row>
    <row r="1284" spans="1:4">
      <c r="A1284" s="46">
        <v>1282</v>
      </c>
      <c r="B1284" s="60">
        <v>0.1166</v>
      </c>
      <c r="C1284" s="60">
        <v>0.10199999999999999</v>
      </c>
      <c r="D1284" s="60">
        <v>0.2162</v>
      </c>
    </row>
    <row r="1285" spans="1:4">
      <c r="A1285" s="46">
        <v>1283</v>
      </c>
      <c r="B1285" s="60">
        <v>0.1166</v>
      </c>
      <c r="C1285" s="60">
        <v>0.10199999999999999</v>
      </c>
      <c r="D1285" s="60">
        <v>0.2162</v>
      </c>
    </row>
    <row r="1286" spans="1:4">
      <c r="A1286" s="46">
        <v>1284</v>
      </c>
      <c r="B1286" s="60">
        <v>0.1166</v>
      </c>
      <c r="C1286" s="60">
        <v>0.10199999999999999</v>
      </c>
      <c r="D1286" s="60">
        <v>0.2162</v>
      </c>
    </row>
    <row r="1287" spans="1:4">
      <c r="A1287" s="46">
        <v>1285</v>
      </c>
      <c r="B1287" s="60">
        <v>0.1166</v>
      </c>
      <c r="C1287" s="60">
        <v>0.10199999999999999</v>
      </c>
      <c r="D1287" s="60">
        <v>0.2162</v>
      </c>
    </row>
    <row r="1288" spans="1:4">
      <c r="A1288" s="46">
        <v>1286</v>
      </c>
      <c r="B1288" s="60">
        <v>0.1166</v>
      </c>
      <c r="C1288" s="60">
        <v>0.10199999999999999</v>
      </c>
      <c r="D1288" s="60">
        <v>0.2162</v>
      </c>
    </row>
    <row r="1289" spans="1:4">
      <c r="A1289" s="46">
        <v>1287</v>
      </c>
      <c r="B1289" s="60">
        <v>0.1166</v>
      </c>
      <c r="C1289" s="60">
        <v>0.10199999999999999</v>
      </c>
      <c r="D1289" s="60">
        <v>0.2162</v>
      </c>
    </row>
    <row r="1290" spans="1:4">
      <c r="A1290" s="46">
        <v>1288</v>
      </c>
      <c r="B1290" s="60">
        <v>0.1166</v>
      </c>
      <c r="C1290" s="60">
        <v>0.10199999999999999</v>
      </c>
      <c r="D1290" s="60">
        <v>0.2162</v>
      </c>
    </row>
    <row r="1291" spans="1:4">
      <c r="A1291" s="46">
        <v>1289</v>
      </c>
      <c r="B1291" s="60">
        <v>0.1166</v>
      </c>
      <c r="C1291" s="60">
        <v>0.10199999999999999</v>
      </c>
      <c r="D1291" s="60">
        <v>0.2162</v>
      </c>
    </row>
    <row r="1292" spans="1:4">
      <c r="A1292" s="46">
        <v>1290</v>
      </c>
      <c r="B1292" s="60">
        <v>0.1166</v>
      </c>
      <c r="C1292" s="60">
        <v>0.10199999999999999</v>
      </c>
      <c r="D1292" s="60">
        <v>0.2162</v>
      </c>
    </row>
    <row r="1293" spans="1:4">
      <c r="A1293" s="46">
        <v>1291</v>
      </c>
      <c r="B1293" s="60">
        <v>0.1166</v>
      </c>
      <c r="C1293" s="60">
        <v>0.10199999999999999</v>
      </c>
      <c r="D1293" s="60">
        <v>0.2162</v>
      </c>
    </row>
    <row r="1294" spans="1:4">
      <c r="A1294" s="46">
        <v>1292</v>
      </c>
      <c r="B1294" s="60">
        <v>0.1166</v>
      </c>
      <c r="C1294" s="60">
        <v>0.10199999999999999</v>
      </c>
      <c r="D1294" s="60">
        <v>0.2162</v>
      </c>
    </row>
    <row r="1295" spans="1:4">
      <c r="A1295" s="46">
        <v>1293</v>
      </c>
      <c r="B1295" s="60">
        <v>0.1166</v>
      </c>
      <c r="C1295" s="60">
        <v>0.10199999999999999</v>
      </c>
      <c r="D1295" s="60">
        <v>0.2162</v>
      </c>
    </row>
    <row r="1296" spans="1:4">
      <c r="A1296" s="46">
        <v>1294</v>
      </c>
      <c r="B1296" s="60">
        <v>0.1166</v>
      </c>
      <c r="C1296" s="60">
        <v>0.10199999999999999</v>
      </c>
      <c r="D1296" s="60">
        <v>0.2162</v>
      </c>
    </row>
    <row r="1297" spans="1:4">
      <c r="A1297" s="46">
        <v>1295</v>
      </c>
      <c r="B1297" s="60">
        <v>0.1166</v>
      </c>
      <c r="C1297" s="60">
        <v>0.10199999999999999</v>
      </c>
      <c r="D1297" s="60">
        <v>0.2162</v>
      </c>
    </row>
    <row r="1298" spans="1:4">
      <c r="A1298" s="46">
        <v>1296</v>
      </c>
      <c r="B1298" s="60">
        <v>0.1166</v>
      </c>
      <c r="C1298" s="60">
        <v>0.10199999999999999</v>
      </c>
      <c r="D1298" s="60">
        <v>0.2162</v>
      </c>
    </row>
    <row r="1299" spans="1:4">
      <c r="A1299" s="46">
        <v>1297</v>
      </c>
      <c r="B1299" s="60">
        <v>0.1166</v>
      </c>
      <c r="C1299" s="60">
        <v>0.10199999999999999</v>
      </c>
      <c r="D1299" s="60">
        <v>0.2162</v>
      </c>
    </row>
    <row r="1300" spans="1:4">
      <c r="A1300" s="46">
        <v>1298</v>
      </c>
      <c r="B1300" s="60">
        <v>0.1166</v>
      </c>
      <c r="C1300" s="60">
        <v>0.10199999999999999</v>
      </c>
      <c r="D1300" s="60">
        <v>0.2162</v>
      </c>
    </row>
    <row r="1301" spans="1:4">
      <c r="A1301" s="46">
        <v>1299</v>
      </c>
      <c r="B1301" s="60">
        <v>0.1166</v>
      </c>
      <c r="C1301" s="60">
        <v>0.10199999999999999</v>
      </c>
      <c r="D1301" s="60">
        <v>0.2162</v>
      </c>
    </row>
    <row r="1302" spans="1:4">
      <c r="A1302" s="46">
        <v>1300</v>
      </c>
      <c r="B1302" s="60">
        <v>0.1166</v>
      </c>
      <c r="C1302" s="60">
        <v>0.10199999999999999</v>
      </c>
      <c r="D1302" s="60">
        <v>0.2162</v>
      </c>
    </row>
    <row r="1303" spans="1:4">
      <c r="A1303" s="46">
        <v>1301</v>
      </c>
      <c r="B1303" s="60">
        <v>0.1166</v>
      </c>
      <c r="C1303" s="60">
        <v>0.10199999999999999</v>
      </c>
      <c r="D1303" s="60">
        <v>0.2162</v>
      </c>
    </row>
    <row r="1304" spans="1:4">
      <c r="A1304" s="46">
        <v>1302</v>
      </c>
      <c r="B1304" s="60">
        <v>0.1166</v>
      </c>
      <c r="C1304" s="60">
        <v>0.10199999999999999</v>
      </c>
      <c r="D1304" s="60">
        <v>0.2162</v>
      </c>
    </row>
    <row r="1305" spans="1:4">
      <c r="A1305" s="46">
        <v>1303</v>
      </c>
      <c r="B1305" s="60">
        <v>0.1166</v>
      </c>
      <c r="C1305" s="60">
        <v>0.10199999999999999</v>
      </c>
      <c r="D1305" s="60">
        <v>0.2162</v>
      </c>
    </row>
    <row r="1306" spans="1:4">
      <c r="A1306" s="46">
        <v>1304</v>
      </c>
      <c r="B1306" s="60">
        <v>0.1166</v>
      </c>
      <c r="C1306" s="60">
        <v>0.10199999999999999</v>
      </c>
      <c r="D1306" s="60">
        <v>0.2162</v>
      </c>
    </row>
    <row r="1307" spans="1:4">
      <c r="A1307" s="46">
        <v>1305</v>
      </c>
      <c r="B1307" s="60">
        <v>0.1166</v>
      </c>
      <c r="C1307" s="60">
        <v>0.10199999999999999</v>
      </c>
      <c r="D1307" s="60">
        <v>0.2162</v>
      </c>
    </row>
    <row r="1308" spans="1:4">
      <c r="A1308" s="46">
        <v>1306</v>
      </c>
      <c r="B1308" s="60">
        <v>0.1166</v>
      </c>
      <c r="C1308" s="60">
        <v>0.10199999999999999</v>
      </c>
      <c r="D1308" s="60">
        <v>0.2162</v>
      </c>
    </row>
    <row r="1309" spans="1:4">
      <c r="A1309" s="46">
        <v>1307</v>
      </c>
      <c r="B1309" s="60">
        <v>0.1166</v>
      </c>
      <c r="C1309" s="60">
        <v>0.10199999999999999</v>
      </c>
      <c r="D1309" s="60">
        <v>0.2162</v>
      </c>
    </row>
    <row r="1310" spans="1:4">
      <c r="A1310" s="46">
        <v>1308</v>
      </c>
      <c r="B1310" s="60">
        <v>0.1166</v>
      </c>
      <c r="C1310" s="60">
        <v>0.10199999999999999</v>
      </c>
      <c r="D1310" s="60">
        <v>0.2162</v>
      </c>
    </row>
    <row r="1311" spans="1:4">
      <c r="A1311" s="46">
        <v>1309</v>
      </c>
      <c r="B1311" s="60">
        <v>0.1166</v>
      </c>
      <c r="C1311" s="60">
        <v>0.10199999999999999</v>
      </c>
      <c r="D1311" s="60">
        <v>0.2162</v>
      </c>
    </row>
    <row r="1312" spans="1:4">
      <c r="A1312" s="46">
        <v>1310</v>
      </c>
      <c r="B1312" s="60">
        <v>0.1166</v>
      </c>
      <c r="C1312" s="60">
        <v>0.10199999999999999</v>
      </c>
      <c r="D1312" s="60">
        <v>0.2162</v>
      </c>
    </row>
    <row r="1313" spans="1:4">
      <c r="A1313" s="46">
        <v>1311</v>
      </c>
      <c r="B1313" s="60">
        <v>0.1166</v>
      </c>
      <c r="C1313" s="60">
        <v>0.10199999999999999</v>
      </c>
      <c r="D1313" s="60">
        <v>0.2162</v>
      </c>
    </row>
    <row r="1314" spans="1:4">
      <c r="A1314" s="46">
        <v>1312</v>
      </c>
      <c r="B1314" s="60">
        <v>0.1166</v>
      </c>
      <c r="C1314" s="60">
        <v>0.10199999999999999</v>
      </c>
      <c r="D1314" s="60">
        <v>0.2162</v>
      </c>
    </row>
    <row r="1315" spans="1:4">
      <c r="A1315" s="46">
        <v>1313</v>
      </c>
      <c r="B1315" s="60">
        <v>0.1166</v>
      </c>
      <c r="C1315" s="60">
        <v>0.10199999999999999</v>
      </c>
      <c r="D1315" s="60">
        <v>0.2162</v>
      </c>
    </row>
    <row r="1316" spans="1:4">
      <c r="A1316" s="46">
        <v>1314</v>
      </c>
      <c r="B1316" s="60">
        <v>0.1166</v>
      </c>
      <c r="C1316" s="60">
        <v>0.10199999999999999</v>
      </c>
      <c r="D1316" s="60">
        <v>0.2162</v>
      </c>
    </row>
    <row r="1317" spans="1:4">
      <c r="A1317" s="46">
        <v>1315</v>
      </c>
      <c r="B1317" s="60">
        <v>0.1166</v>
      </c>
      <c r="C1317" s="60">
        <v>0.10199999999999999</v>
      </c>
      <c r="D1317" s="60">
        <v>0.2162</v>
      </c>
    </row>
    <row r="1318" spans="1:4">
      <c r="A1318" s="46">
        <v>1316</v>
      </c>
      <c r="B1318" s="60">
        <v>0.1166</v>
      </c>
      <c r="C1318" s="60">
        <v>0.10199999999999999</v>
      </c>
      <c r="D1318" s="60">
        <v>0.2162</v>
      </c>
    </row>
    <row r="1319" spans="1:4">
      <c r="A1319" s="46">
        <v>1317</v>
      </c>
      <c r="B1319" s="60">
        <v>0.1166</v>
      </c>
      <c r="C1319" s="60">
        <v>0.10199999999999999</v>
      </c>
      <c r="D1319" s="60">
        <v>0.2162</v>
      </c>
    </row>
    <row r="1320" spans="1:4">
      <c r="A1320" s="46">
        <v>1318</v>
      </c>
      <c r="B1320" s="60">
        <v>0.1166</v>
      </c>
      <c r="C1320" s="60">
        <v>0.10199999999999999</v>
      </c>
      <c r="D1320" s="60">
        <v>0.2162</v>
      </c>
    </row>
    <row r="1321" spans="1:4">
      <c r="A1321" s="46">
        <v>1319</v>
      </c>
      <c r="B1321" s="60">
        <v>0.1166</v>
      </c>
      <c r="C1321" s="60">
        <v>0.10199999999999999</v>
      </c>
      <c r="D1321" s="60">
        <v>0.2162</v>
      </c>
    </row>
    <row r="1322" spans="1:4">
      <c r="A1322" s="46">
        <v>1320</v>
      </c>
      <c r="B1322" s="60">
        <v>0.1166</v>
      </c>
      <c r="C1322" s="60">
        <v>0.10199999999999999</v>
      </c>
      <c r="D1322" s="60">
        <v>0.2162</v>
      </c>
    </row>
    <row r="1323" spans="1:4">
      <c r="A1323" s="46">
        <v>1321</v>
      </c>
      <c r="B1323" s="60">
        <v>0.1166</v>
      </c>
      <c r="C1323" s="60">
        <v>0.10199999999999999</v>
      </c>
      <c r="D1323" s="60">
        <v>0.2162</v>
      </c>
    </row>
    <row r="1324" spans="1:4">
      <c r="A1324" s="46">
        <v>1322</v>
      </c>
      <c r="B1324" s="60">
        <v>0.1166</v>
      </c>
      <c r="C1324" s="60">
        <v>0.10199999999999999</v>
      </c>
      <c r="D1324" s="60">
        <v>0.2162</v>
      </c>
    </row>
    <row r="1325" spans="1:4">
      <c r="A1325" s="46">
        <v>1323</v>
      </c>
      <c r="B1325" s="60">
        <v>0.1166</v>
      </c>
      <c r="C1325" s="60">
        <v>0.10199999999999999</v>
      </c>
      <c r="D1325" s="60">
        <v>0.2162</v>
      </c>
    </row>
    <row r="1326" spans="1:4">
      <c r="A1326" s="46">
        <v>1324</v>
      </c>
      <c r="B1326" s="60">
        <v>0.1166</v>
      </c>
      <c r="C1326" s="60">
        <v>0.10199999999999999</v>
      </c>
      <c r="D1326" s="60">
        <v>0.2162</v>
      </c>
    </row>
    <row r="1327" spans="1:4">
      <c r="A1327" s="46">
        <v>1325</v>
      </c>
      <c r="B1327" s="60">
        <v>0.1166</v>
      </c>
      <c r="C1327" s="60">
        <v>0.10199999999999999</v>
      </c>
      <c r="D1327" s="60">
        <v>0.2162</v>
      </c>
    </row>
    <row r="1328" spans="1:4">
      <c r="A1328" s="46">
        <v>1326</v>
      </c>
      <c r="B1328" s="60">
        <v>0.1166</v>
      </c>
      <c r="C1328" s="60">
        <v>0.10199999999999999</v>
      </c>
      <c r="D1328" s="60">
        <v>0.2162</v>
      </c>
    </row>
    <row r="1329" spans="1:4">
      <c r="A1329" s="46">
        <v>1327</v>
      </c>
      <c r="B1329" s="60">
        <v>0.1166</v>
      </c>
      <c r="C1329" s="60">
        <v>0.10199999999999999</v>
      </c>
      <c r="D1329" s="60">
        <v>0.2162</v>
      </c>
    </row>
    <row r="1330" spans="1:4">
      <c r="A1330" s="46">
        <v>1328</v>
      </c>
      <c r="B1330" s="60">
        <v>0.1166</v>
      </c>
      <c r="C1330" s="60">
        <v>0.10199999999999999</v>
      </c>
      <c r="D1330" s="60">
        <v>0.2162</v>
      </c>
    </row>
    <row r="1331" spans="1:4">
      <c r="A1331" s="46">
        <v>1329</v>
      </c>
      <c r="B1331" s="60">
        <v>0.1166</v>
      </c>
      <c r="C1331" s="60">
        <v>0.10199999999999999</v>
      </c>
      <c r="D1331" s="60">
        <v>0.2162</v>
      </c>
    </row>
    <row r="1332" spans="1:4">
      <c r="A1332" s="46">
        <v>1330</v>
      </c>
      <c r="B1332" s="60">
        <v>0.1166</v>
      </c>
      <c r="C1332" s="60">
        <v>0.10199999999999999</v>
      </c>
      <c r="D1332" s="60">
        <v>0.2162</v>
      </c>
    </row>
    <row r="1333" spans="1:4">
      <c r="A1333" s="46">
        <v>1331</v>
      </c>
      <c r="B1333" s="60">
        <v>0.1166</v>
      </c>
      <c r="C1333" s="60">
        <v>0.10199999999999999</v>
      </c>
      <c r="D1333" s="60">
        <v>0.2162</v>
      </c>
    </row>
    <row r="1334" spans="1:4">
      <c r="A1334" s="46">
        <v>1332</v>
      </c>
      <c r="B1334" s="60">
        <v>0.1166</v>
      </c>
      <c r="C1334" s="60">
        <v>0.10199999999999999</v>
      </c>
      <c r="D1334" s="60">
        <v>0.2162</v>
      </c>
    </row>
    <row r="1335" spans="1:4">
      <c r="A1335" s="46">
        <v>1333</v>
      </c>
      <c r="B1335" s="60">
        <v>0.1166</v>
      </c>
      <c r="C1335" s="60">
        <v>0.10199999999999999</v>
      </c>
      <c r="D1335" s="60">
        <v>0.2162</v>
      </c>
    </row>
    <row r="1336" spans="1:4">
      <c r="A1336" s="46">
        <v>1334</v>
      </c>
      <c r="B1336" s="60">
        <v>0.1166</v>
      </c>
      <c r="C1336" s="60">
        <v>0.10199999999999999</v>
      </c>
      <c r="D1336" s="60">
        <v>0.2162</v>
      </c>
    </row>
    <row r="1337" spans="1:4">
      <c r="A1337" s="46">
        <v>1335</v>
      </c>
      <c r="B1337" s="60">
        <v>0.1166</v>
      </c>
      <c r="C1337" s="60">
        <v>0.10199999999999999</v>
      </c>
      <c r="D1337" s="60">
        <v>0.2162</v>
      </c>
    </row>
    <row r="1338" spans="1:4">
      <c r="A1338" s="46">
        <v>1336</v>
      </c>
      <c r="B1338" s="60">
        <v>0.1166</v>
      </c>
      <c r="C1338" s="60">
        <v>0.10199999999999999</v>
      </c>
      <c r="D1338" s="60">
        <v>0.2162</v>
      </c>
    </row>
    <row r="1339" spans="1:4">
      <c r="A1339" s="46">
        <v>1337</v>
      </c>
      <c r="B1339" s="60">
        <v>0.1166</v>
      </c>
      <c r="C1339" s="60">
        <v>0.10199999999999999</v>
      </c>
      <c r="D1339" s="60">
        <v>0.2162</v>
      </c>
    </row>
    <row r="1340" spans="1:4">
      <c r="A1340" s="46">
        <v>1338</v>
      </c>
      <c r="B1340" s="60">
        <v>0.1166</v>
      </c>
      <c r="C1340" s="60">
        <v>0.10199999999999999</v>
      </c>
      <c r="D1340" s="60">
        <v>0.2162</v>
      </c>
    </row>
    <row r="1341" spans="1:4">
      <c r="A1341" s="46">
        <v>1339</v>
      </c>
      <c r="B1341" s="60">
        <v>0.1166</v>
      </c>
      <c r="C1341" s="60">
        <v>0.10199999999999999</v>
      </c>
      <c r="D1341" s="60">
        <v>0.2162</v>
      </c>
    </row>
    <row r="1342" spans="1:4">
      <c r="A1342" s="46">
        <v>1340</v>
      </c>
      <c r="B1342" s="60">
        <v>0.1166</v>
      </c>
      <c r="C1342" s="60">
        <v>0.10199999999999999</v>
      </c>
      <c r="D1342" s="60">
        <v>0.2162</v>
      </c>
    </row>
    <row r="1343" spans="1:4">
      <c r="A1343" s="46">
        <v>1341</v>
      </c>
      <c r="B1343" s="60">
        <v>0.1166</v>
      </c>
      <c r="C1343" s="60">
        <v>0.10199999999999999</v>
      </c>
      <c r="D1343" s="60">
        <v>0.2162</v>
      </c>
    </row>
    <row r="1344" spans="1:4">
      <c r="A1344" s="46">
        <v>1342</v>
      </c>
      <c r="B1344" s="60">
        <v>0.1166</v>
      </c>
      <c r="C1344" s="60">
        <v>0.10199999999999999</v>
      </c>
      <c r="D1344" s="60">
        <v>0.2162</v>
      </c>
    </row>
    <row r="1345" spans="1:4">
      <c r="A1345" s="46">
        <v>1343</v>
      </c>
      <c r="B1345" s="60">
        <v>0.1166</v>
      </c>
      <c r="C1345" s="60">
        <v>0.10199999999999999</v>
      </c>
      <c r="D1345" s="60">
        <v>0.2162</v>
      </c>
    </row>
    <row r="1346" spans="1:4">
      <c r="A1346" s="46">
        <v>1344</v>
      </c>
      <c r="B1346" s="60">
        <v>0.1166</v>
      </c>
      <c r="C1346" s="60">
        <v>0.10199999999999999</v>
      </c>
      <c r="D1346" s="60">
        <v>0.2162</v>
      </c>
    </row>
    <row r="1347" spans="1:4">
      <c r="A1347" s="46">
        <v>1345</v>
      </c>
      <c r="B1347" s="60">
        <v>0.1166</v>
      </c>
      <c r="C1347" s="60">
        <v>0.10199999999999999</v>
      </c>
      <c r="D1347" s="60">
        <v>0.2162</v>
      </c>
    </row>
    <row r="1348" spans="1:4">
      <c r="A1348" s="46">
        <v>1346</v>
      </c>
      <c r="B1348" s="60">
        <v>0.1166</v>
      </c>
      <c r="C1348" s="60">
        <v>0.10199999999999999</v>
      </c>
      <c r="D1348" s="60">
        <v>0.2162</v>
      </c>
    </row>
    <row r="1349" spans="1:4">
      <c r="A1349" s="46">
        <v>1347</v>
      </c>
      <c r="B1349" s="60">
        <v>0.1166</v>
      </c>
      <c r="C1349" s="60">
        <v>0.10199999999999999</v>
      </c>
      <c r="D1349" s="60">
        <v>0.2162</v>
      </c>
    </row>
    <row r="1350" spans="1:4">
      <c r="A1350" s="46">
        <v>1348</v>
      </c>
      <c r="B1350" s="60">
        <v>0.1166</v>
      </c>
      <c r="C1350" s="60">
        <v>0.10199999999999999</v>
      </c>
      <c r="D1350" s="60">
        <v>0.2162</v>
      </c>
    </row>
    <row r="1351" spans="1:4">
      <c r="A1351" s="46">
        <v>1349</v>
      </c>
      <c r="B1351" s="60">
        <v>0.1166</v>
      </c>
      <c r="C1351" s="60">
        <v>0.10199999999999999</v>
      </c>
      <c r="D1351" s="60">
        <v>0.2162</v>
      </c>
    </row>
    <row r="1352" spans="1:4">
      <c r="A1352" s="46">
        <v>1350</v>
      </c>
      <c r="B1352" s="60">
        <v>0.1166</v>
      </c>
      <c r="C1352" s="60">
        <v>0.10199999999999999</v>
      </c>
      <c r="D1352" s="60">
        <v>0.2162</v>
      </c>
    </row>
    <row r="1353" spans="1:4">
      <c r="A1353" s="46">
        <v>1351</v>
      </c>
      <c r="B1353" s="60">
        <v>0.1166</v>
      </c>
      <c r="C1353" s="60">
        <v>0.10199999999999999</v>
      </c>
      <c r="D1353" s="60">
        <v>0.2162</v>
      </c>
    </row>
    <row r="1354" spans="1:4">
      <c r="A1354" s="46">
        <v>1352</v>
      </c>
      <c r="B1354" s="60">
        <v>0.1166</v>
      </c>
      <c r="C1354" s="60">
        <v>0.10199999999999999</v>
      </c>
      <c r="D1354" s="60">
        <v>0.2162</v>
      </c>
    </row>
    <row r="1355" spans="1:4">
      <c r="A1355" s="46">
        <v>1353</v>
      </c>
      <c r="B1355" s="60">
        <v>0.1166</v>
      </c>
      <c r="C1355" s="60">
        <v>0.10199999999999999</v>
      </c>
      <c r="D1355" s="60">
        <v>0.2162</v>
      </c>
    </row>
    <row r="1356" spans="1:4">
      <c r="A1356" s="46">
        <v>1354</v>
      </c>
      <c r="B1356" s="60">
        <v>0.1166</v>
      </c>
      <c r="C1356" s="60">
        <v>0.10199999999999999</v>
      </c>
      <c r="D1356" s="60">
        <v>0.2162</v>
      </c>
    </row>
    <row r="1357" spans="1:4">
      <c r="A1357" s="46">
        <v>1355</v>
      </c>
      <c r="B1357" s="60">
        <v>0.1166</v>
      </c>
      <c r="C1357" s="60">
        <v>0.10199999999999999</v>
      </c>
      <c r="D1357" s="60">
        <v>0.2162</v>
      </c>
    </row>
    <row r="1358" spans="1:4">
      <c r="A1358" s="46">
        <v>1356</v>
      </c>
      <c r="B1358" s="60">
        <v>0.1166</v>
      </c>
      <c r="C1358" s="60">
        <v>0.10199999999999999</v>
      </c>
      <c r="D1358" s="60">
        <v>0.2162</v>
      </c>
    </row>
    <row r="1359" spans="1:4">
      <c r="A1359" s="46">
        <v>1357</v>
      </c>
      <c r="B1359" s="60">
        <v>0.1166</v>
      </c>
      <c r="C1359" s="60">
        <v>0.10199999999999999</v>
      </c>
      <c r="D1359" s="60">
        <v>0.2162</v>
      </c>
    </row>
    <row r="1360" spans="1:4">
      <c r="A1360" s="46">
        <v>1358</v>
      </c>
      <c r="B1360" s="60">
        <v>0.1166</v>
      </c>
      <c r="C1360" s="60">
        <v>0.10199999999999999</v>
      </c>
      <c r="D1360" s="60">
        <v>0.2162</v>
      </c>
    </row>
    <row r="1361" spans="1:4">
      <c r="A1361" s="46">
        <v>1359</v>
      </c>
      <c r="B1361" s="60">
        <v>0.1166</v>
      </c>
      <c r="C1361" s="60">
        <v>0.10199999999999999</v>
      </c>
      <c r="D1361" s="60">
        <v>0.2162</v>
      </c>
    </row>
    <row r="1362" spans="1:4">
      <c r="A1362" s="46">
        <v>1360</v>
      </c>
      <c r="B1362" s="60">
        <v>0.1166</v>
      </c>
      <c r="C1362" s="60">
        <v>0.10199999999999999</v>
      </c>
      <c r="D1362" s="60">
        <v>0.2162</v>
      </c>
    </row>
    <row r="1363" spans="1:4">
      <c r="A1363" s="46">
        <v>1361</v>
      </c>
      <c r="B1363" s="60">
        <v>0.1166</v>
      </c>
      <c r="C1363" s="60">
        <v>0.10199999999999999</v>
      </c>
      <c r="D1363" s="60">
        <v>0.2162</v>
      </c>
    </row>
    <row r="1364" spans="1:4">
      <c r="A1364" s="46">
        <v>1362</v>
      </c>
      <c r="B1364" s="60">
        <v>0.1166</v>
      </c>
      <c r="C1364" s="60">
        <v>0.10199999999999999</v>
      </c>
      <c r="D1364" s="60">
        <v>0.2162</v>
      </c>
    </row>
    <row r="1365" spans="1:4">
      <c r="A1365" s="46">
        <v>1363</v>
      </c>
      <c r="B1365" s="60">
        <v>0.1166</v>
      </c>
      <c r="C1365" s="60">
        <v>0.10199999999999999</v>
      </c>
      <c r="D1365" s="60">
        <v>0.2162</v>
      </c>
    </row>
    <row r="1366" spans="1:4">
      <c r="A1366" s="46">
        <v>1364</v>
      </c>
      <c r="B1366" s="60">
        <v>0.1166</v>
      </c>
      <c r="C1366" s="60">
        <v>0.10199999999999999</v>
      </c>
      <c r="D1366" s="60">
        <v>0.2162</v>
      </c>
    </row>
    <row r="1367" spans="1:4">
      <c r="A1367" s="46">
        <v>1365</v>
      </c>
      <c r="B1367" s="60">
        <v>0.1166</v>
      </c>
      <c r="C1367" s="60">
        <v>0.10199999999999999</v>
      </c>
      <c r="D1367" s="60">
        <v>0.2162</v>
      </c>
    </row>
    <row r="1368" spans="1:4">
      <c r="A1368" s="46">
        <v>1366</v>
      </c>
      <c r="B1368" s="60">
        <v>0.1166</v>
      </c>
      <c r="C1368" s="60">
        <v>0.10199999999999999</v>
      </c>
      <c r="D1368" s="60">
        <v>0.2162</v>
      </c>
    </row>
    <row r="1369" spans="1:4">
      <c r="A1369" s="46">
        <v>1367</v>
      </c>
      <c r="B1369" s="60">
        <v>0.1166</v>
      </c>
      <c r="C1369" s="60">
        <v>0.10199999999999999</v>
      </c>
      <c r="D1369" s="60">
        <v>0.2162</v>
      </c>
    </row>
    <row r="1370" spans="1:4">
      <c r="A1370" s="46">
        <v>1368</v>
      </c>
      <c r="B1370" s="60">
        <v>0.1166</v>
      </c>
      <c r="C1370" s="60">
        <v>0.10199999999999999</v>
      </c>
      <c r="D1370" s="60">
        <v>0.2162</v>
      </c>
    </row>
    <row r="1371" spans="1:4">
      <c r="A1371" s="46">
        <v>1369</v>
      </c>
      <c r="B1371" s="60">
        <v>0.1166</v>
      </c>
      <c r="C1371" s="60">
        <v>0.10199999999999999</v>
      </c>
      <c r="D1371" s="60">
        <v>0.2162</v>
      </c>
    </row>
    <row r="1372" spans="1:4">
      <c r="A1372" s="46">
        <v>1370</v>
      </c>
      <c r="B1372" s="60">
        <v>0.1166</v>
      </c>
      <c r="C1372" s="60">
        <v>0.10199999999999999</v>
      </c>
      <c r="D1372" s="60">
        <v>0.2162</v>
      </c>
    </row>
    <row r="1373" spans="1:4">
      <c r="A1373" s="46">
        <v>1371</v>
      </c>
      <c r="B1373" s="60">
        <v>0.1166</v>
      </c>
      <c r="C1373" s="60">
        <v>0.10199999999999999</v>
      </c>
      <c r="D1373" s="60">
        <v>0.2162</v>
      </c>
    </row>
    <row r="1374" spans="1:4">
      <c r="A1374" s="46">
        <v>1372</v>
      </c>
      <c r="B1374" s="60">
        <v>0.1166</v>
      </c>
      <c r="C1374" s="60">
        <v>0.10199999999999999</v>
      </c>
      <c r="D1374" s="60">
        <v>0.2162</v>
      </c>
    </row>
    <row r="1375" spans="1:4">
      <c r="A1375" s="46">
        <v>1373</v>
      </c>
      <c r="B1375" s="60">
        <v>0.1166</v>
      </c>
      <c r="C1375" s="60">
        <v>0.10199999999999999</v>
      </c>
      <c r="D1375" s="60">
        <v>0.2162</v>
      </c>
    </row>
    <row r="1376" spans="1:4">
      <c r="A1376" s="46">
        <v>1374</v>
      </c>
      <c r="B1376" s="60">
        <v>0.1166</v>
      </c>
      <c r="C1376" s="60">
        <v>0.10199999999999999</v>
      </c>
      <c r="D1376" s="60">
        <v>0.2162</v>
      </c>
    </row>
    <row r="1377" spans="1:4">
      <c r="A1377" s="46">
        <v>1375</v>
      </c>
      <c r="B1377" s="60">
        <v>0.1166</v>
      </c>
      <c r="C1377" s="60">
        <v>0.10199999999999999</v>
      </c>
      <c r="D1377" s="60">
        <v>0.2162</v>
      </c>
    </row>
    <row r="1378" spans="1:4">
      <c r="A1378" s="46">
        <v>1376</v>
      </c>
      <c r="B1378" s="60">
        <v>0.1166</v>
      </c>
      <c r="C1378" s="60">
        <v>0.10199999999999999</v>
      </c>
      <c r="D1378" s="60">
        <v>0.2162</v>
      </c>
    </row>
    <row r="1379" spans="1:4">
      <c r="A1379" s="46">
        <v>1377</v>
      </c>
      <c r="B1379" s="60">
        <v>0.1166</v>
      </c>
      <c r="C1379" s="60">
        <v>0.10199999999999999</v>
      </c>
      <c r="D1379" s="60">
        <v>0.2162</v>
      </c>
    </row>
    <row r="1380" spans="1:4">
      <c r="A1380" s="46">
        <v>1378</v>
      </c>
      <c r="B1380" s="60">
        <v>0.1166</v>
      </c>
      <c r="C1380" s="60">
        <v>0.10199999999999999</v>
      </c>
      <c r="D1380" s="60">
        <v>0.2162</v>
      </c>
    </row>
    <row r="1381" spans="1:4">
      <c r="A1381" s="46">
        <v>1379</v>
      </c>
      <c r="B1381" s="60">
        <v>0.1166</v>
      </c>
      <c r="C1381" s="60">
        <v>0.10199999999999999</v>
      </c>
      <c r="D1381" s="60">
        <v>0.2162</v>
      </c>
    </row>
    <row r="1382" spans="1:4">
      <c r="A1382" s="46">
        <v>1380</v>
      </c>
      <c r="B1382" s="60">
        <v>0.1166</v>
      </c>
      <c r="C1382" s="60">
        <v>0.10199999999999999</v>
      </c>
      <c r="D1382" s="60">
        <v>0.2162</v>
      </c>
    </row>
    <row r="1383" spans="1:4">
      <c r="A1383" s="46">
        <v>1381</v>
      </c>
      <c r="B1383" s="60">
        <v>0.1166</v>
      </c>
      <c r="C1383" s="60">
        <v>0.10199999999999999</v>
      </c>
      <c r="D1383" s="60">
        <v>0.2162</v>
      </c>
    </row>
    <row r="1384" spans="1:4">
      <c r="A1384" s="46">
        <v>1382</v>
      </c>
      <c r="B1384" s="60">
        <v>0.1166</v>
      </c>
      <c r="C1384" s="60">
        <v>0.10199999999999999</v>
      </c>
      <c r="D1384" s="60">
        <v>0.2162</v>
      </c>
    </row>
    <row r="1385" spans="1:4">
      <c r="A1385" s="46">
        <v>1383</v>
      </c>
      <c r="B1385" s="60">
        <v>0.1166</v>
      </c>
      <c r="C1385" s="60">
        <v>0.10199999999999999</v>
      </c>
      <c r="D1385" s="60">
        <v>0.2162</v>
      </c>
    </row>
    <row r="1386" spans="1:4">
      <c r="A1386" s="46">
        <v>1384</v>
      </c>
      <c r="B1386" s="60">
        <v>0.1166</v>
      </c>
      <c r="C1386" s="60">
        <v>0.10199999999999999</v>
      </c>
      <c r="D1386" s="60">
        <v>0.2162</v>
      </c>
    </row>
    <row r="1387" spans="1:4">
      <c r="A1387" s="46">
        <v>1385</v>
      </c>
      <c r="B1387" s="60">
        <v>0.1166</v>
      </c>
      <c r="C1387" s="60">
        <v>0.10199999999999999</v>
      </c>
      <c r="D1387" s="60">
        <v>0.2162</v>
      </c>
    </row>
    <row r="1388" spans="1:4">
      <c r="A1388" s="46">
        <v>1386</v>
      </c>
      <c r="B1388" s="60">
        <v>0.1166</v>
      </c>
      <c r="C1388" s="60">
        <v>0.10199999999999999</v>
      </c>
      <c r="D1388" s="60">
        <v>0.2162</v>
      </c>
    </row>
    <row r="1389" spans="1:4">
      <c r="A1389" s="46">
        <v>1387</v>
      </c>
      <c r="B1389" s="60">
        <v>0.1166</v>
      </c>
      <c r="C1389" s="60">
        <v>0.10199999999999999</v>
      </c>
      <c r="D1389" s="60">
        <v>0.2162</v>
      </c>
    </row>
    <row r="1390" spans="1:4">
      <c r="A1390" s="46">
        <v>1388</v>
      </c>
      <c r="B1390" s="60">
        <v>0.1166</v>
      </c>
      <c r="C1390" s="60">
        <v>0.10199999999999999</v>
      </c>
      <c r="D1390" s="60">
        <v>0.2162</v>
      </c>
    </row>
    <row r="1391" spans="1:4">
      <c r="A1391" s="46">
        <v>1389</v>
      </c>
      <c r="B1391" s="60">
        <v>0.1166</v>
      </c>
      <c r="C1391" s="60">
        <v>0.10199999999999999</v>
      </c>
      <c r="D1391" s="60">
        <v>0.2162</v>
      </c>
    </row>
    <row r="1392" spans="1:4">
      <c r="A1392" s="46">
        <v>1390</v>
      </c>
      <c r="B1392" s="60">
        <v>0.1166</v>
      </c>
      <c r="C1392" s="60">
        <v>0.10199999999999999</v>
      </c>
      <c r="D1392" s="60">
        <v>0.2162</v>
      </c>
    </row>
    <row r="1393" spans="1:4">
      <c r="A1393" s="46">
        <v>1391</v>
      </c>
      <c r="B1393" s="60">
        <v>0.1166</v>
      </c>
      <c r="C1393" s="60">
        <v>0.10199999999999999</v>
      </c>
      <c r="D1393" s="60">
        <v>0.2162</v>
      </c>
    </row>
    <row r="1394" spans="1:4">
      <c r="A1394" s="46">
        <v>1392</v>
      </c>
      <c r="B1394" s="60">
        <v>0.1166</v>
      </c>
      <c r="C1394" s="60">
        <v>0.10199999999999999</v>
      </c>
      <c r="D1394" s="60">
        <v>0.2162</v>
      </c>
    </row>
    <row r="1395" spans="1:4">
      <c r="A1395" s="46">
        <v>1393</v>
      </c>
      <c r="B1395" s="60">
        <v>0.1166</v>
      </c>
      <c r="C1395" s="60">
        <v>0.10199999999999999</v>
      </c>
      <c r="D1395" s="60">
        <v>0.2162</v>
      </c>
    </row>
    <row r="1396" spans="1:4">
      <c r="A1396" s="46">
        <v>1394</v>
      </c>
      <c r="B1396" s="60">
        <v>0.1166</v>
      </c>
      <c r="C1396" s="60">
        <v>0.10199999999999999</v>
      </c>
      <c r="D1396" s="60">
        <v>0.2162</v>
      </c>
    </row>
    <row r="1397" spans="1:4">
      <c r="A1397" s="46">
        <v>1395</v>
      </c>
      <c r="B1397" s="60">
        <v>0.1166</v>
      </c>
      <c r="C1397" s="60">
        <v>0.10199999999999999</v>
      </c>
      <c r="D1397" s="60">
        <v>0.2162</v>
      </c>
    </row>
    <row r="1398" spans="1:4">
      <c r="A1398" s="46">
        <v>1396</v>
      </c>
      <c r="B1398" s="60">
        <v>0.1166</v>
      </c>
      <c r="C1398" s="60">
        <v>0.10199999999999999</v>
      </c>
      <c r="D1398" s="60">
        <v>0.2162</v>
      </c>
    </row>
    <row r="1399" spans="1:4">
      <c r="A1399" s="46">
        <v>1397</v>
      </c>
      <c r="B1399" s="60">
        <v>0.1166</v>
      </c>
      <c r="C1399" s="60">
        <v>0.10199999999999999</v>
      </c>
      <c r="D1399" s="60">
        <v>0.2162</v>
      </c>
    </row>
    <row r="1400" spans="1:4">
      <c r="A1400" s="46">
        <v>1398</v>
      </c>
      <c r="B1400" s="60">
        <v>0.1166</v>
      </c>
      <c r="C1400" s="60">
        <v>0.10199999999999999</v>
      </c>
      <c r="D1400" s="60">
        <v>0.2162</v>
      </c>
    </row>
    <row r="1401" spans="1:4">
      <c r="A1401" s="46">
        <v>1399</v>
      </c>
      <c r="B1401" s="60">
        <v>0.1166</v>
      </c>
      <c r="C1401" s="60">
        <v>0.10199999999999999</v>
      </c>
      <c r="D1401" s="60">
        <v>0.2162</v>
      </c>
    </row>
    <row r="1402" spans="1:4">
      <c r="A1402" s="46">
        <v>1400</v>
      </c>
      <c r="B1402" s="60">
        <v>0.1166</v>
      </c>
      <c r="C1402" s="60">
        <v>0.10199999999999999</v>
      </c>
      <c r="D1402" s="60">
        <v>0.2162</v>
      </c>
    </row>
    <row r="1403" spans="1:4">
      <c r="A1403" s="46">
        <v>1401</v>
      </c>
      <c r="B1403" s="60">
        <v>0.1166</v>
      </c>
      <c r="C1403" s="60">
        <v>0.10199999999999999</v>
      </c>
      <c r="D1403" s="60">
        <v>0.2162</v>
      </c>
    </row>
    <row r="1404" spans="1:4">
      <c r="A1404" s="46">
        <v>1402</v>
      </c>
      <c r="B1404" s="60">
        <v>0.1166</v>
      </c>
      <c r="C1404" s="60">
        <v>0.10199999999999999</v>
      </c>
      <c r="D1404" s="60">
        <v>0.2162</v>
      </c>
    </row>
    <row r="1405" spans="1:4">
      <c r="A1405" s="46">
        <v>1403</v>
      </c>
      <c r="B1405" s="60">
        <v>0.1166</v>
      </c>
      <c r="C1405" s="60">
        <v>0.10199999999999999</v>
      </c>
      <c r="D1405" s="60">
        <v>0.2162</v>
      </c>
    </row>
    <row r="1406" spans="1:4">
      <c r="A1406" s="46">
        <v>1404</v>
      </c>
      <c r="B1406" s="60">
        <v>0.1166</v>
      </c>
      <c r="C1406" s="60">
        <v>0.10199999999999999</v>
      </c>
      <c r="D1406" s="60">
        <v>0.2162</v>
      </c>
    </row>
    <row r="1407" spans="1:4">
      <c r="A1407" s="46">
        <v>1405</v>
      </c>
      <c r="B1407" s="60">
        <v>0.1166</v>
      </c>
      <c r="C1407" s="60">
        <v>0.10199999999999999</v>
      </c>
      <c r="D1407" s="60">
        <v>0.2162</v>
      </c>
    </row>
    <row r="1408" spans="1:4">
      <c r="A1408" s="46">
        <v>1406</v>
      </c>
      <c r="B1408" s="60">
        <v>0.1166</v>
      </c>
      <c r="C1408" s="60">
        <v>0.10199999999999999</v>
      </c>
      <c r="D1408" s="60">
        <v>0.2162</v>
      </c>
    </row>
    <row r="1409" spans="1:4">
      <c r="A1409" s="46">
        <v>1407</v>
      </c>
      <c r="B1409" s="60">
        <v>0.1166</v>
      </c>
      <c r="C1409" s="60">
        <v>0.10199999999999999</v>
      </c>
      <c r="D1409" s="60">
        <v>0.2162</v>
      </c>
    </row>
    <row r="1410" spans="1:4">
      <c r="A1410" s="46">
        <v>1408</v>
      </c>
      <c r="B1410" s="60">
        <v>0.1166</v>
      </c>
      <c r="C1410" s="60">
        <v>0.10199999999999999</v>
      </c>
      <c r="D1410" s="60">
        <v>0.2162</v>
      </c>
    </row>
    <row r="1411" spans="1:4">
      <c r="A1411" s="46">
        <v>1409</v>
      </c>
      <c r="B1411" s="60">
        <v>0.1166</v>
      </c>
      <c r="C1411" s="60">
        <v>0.10199999999999999</v>
      </c>
      <c r="D1411" s="60">
        <v>0.2162</v>
      </c>
    </row>
    <row r="1412" spans="1:4">
      <c r="A1412" s="46">
        <v>1410</v>
      </c>
      <c r="B1412" s="60">
        <v>0.1166</v>
      </c>
      <c r="C1412" s="60">
        <v>0.10199999999999999</v>
      </c>
      <c r="D1412" s="60">
        <v>0.2162</v>
      </c>
    </row>
    <row r="1413" spans="1:4">
      <c r="A1413" s="46">
        <v>1411</v>
      </c>
      <c r="B1413" s="60">
        <v>0.1166</v>
      </c>
      <c r="C1413" s="60">
        <v>0.10199999999999999</v>
      </c>
      <c r="D1413" s="60">
        <v>0.2162</v>
      </c>
    </row>
    <row r="1414" spans="1:4">
      <c r="A1414" s="46">
        <v>1412</v>
      </c>
      <c r="B1414" s="60">
        <v>0.1166</v>
      </c>
      <c r="C1414" s="60">
        <v>0.10199999999999999</v>
      </c>
      <c r="D1414" s="60">
        <v>0.2162</v>
      </c>
    </row>
    <row r="1415" spans="1:4">
      <c r="A1415" s="46">
        <v>1413</v>
      </c>
      <c r="B1415" s="60">
        <v>0.1166</v>
      </c>
      <c r="C1415" s="60">
        <v>0.10199999999999999</v>
      </c>
      <c r="D1415" s="60">
        <v>0.2162</v>
      </c>
    </row>
    <row r="1416" spans="1:4">
      <c r="A1416" s="46">
        <v>1414</v>
      </c>
      <c r="B1416" s="60">
        <v>0.1166</v>
      </c>
      <c r="C1416" s="60">
        <v>0.10199999999999999</v>
      </c>
      <c r="D1416" s="60">
        <v>0.2162</v>
      </c>
    </row>
    <row r="1417" spans="1:4">
      <c r="A1417" s="46">
        <v>1415</v>
      </c>
      <c r="B1417" s="60">
        <v>0.1166</v>
      </c>
      <c r="C1417" s="60">
        <v>0.10199999999999999</v>
      </c>
      <c r="D1417" s="60">
        <v>0.2162</v>
      </c>
    </row>
    <row r="1418" spans="1:4">
      <c r="A1418" s="46">
        <v>1416</v>
      </c>
      <c r="B1418" s="60">
        <v>0.1166</v>
      </c>
      <c r="C1418" s="60">
        <v>0.10199999999999999</v>
      </c>
      <c r="D1418" s="60">
        <v>0.2162</v>
      </c>
    </row>
    <row r="1419" spans="1:4">
      <c r="A1419" s="46">
        <v>1417</v>
      </c>
      <c r="B1419" s="60">
        <v>0.1166</v>
      </c>
      <c r="C1419" s="60">
        <v>0.10199999999999999</v>
      </c>
      <c r="D1419" s="60">
        <v>0.2162</v>
      </c>
    </row>
    <row r="1420" spans="1:4">
      <c r="A1420" s="46">
        <v>1418</v>
      </c>
      <c r="B1420" s="60">
        <v>0.1166</v>
      </c>
      <c r="C1420" s="60">
        <v>0.10199999999999999</v>
      </c>
      <c r="D1420" s="60">
        <v>0.2162</v>
      </c>
    </row>
    <row r="1421" spans="1:4">
      <c r="A1421" s="46">
        <v>1419</v>
      </c>
      <c r="B1421" s="60">
        <v>0.1166</v>
      </c>
      <c r="C1421" s="60">
        <v>0.10199999999999999</v>
      </c>
      <c r="D1421" s="60">
        <v>0.2162</v>
      </c>
    </row>
    <row r="1422" spans="1:4">
      <c r="A1422" s="46">
        <v>1420</v>
      </c>
      <c r="B1422" s="60">
        <v>0.1166</v>
      </c>
      <c r="C1422" s="60">
        <v>0.10199999999999999</v>
      </c>
      <c r="D1422" s="60">
        <v>0.2162</v>
      </c>
    </row>
    <row r="1423" spans="1:4">
      <c r="A1423" s="46">
        <v>1421</v>
      </c>
      <c r="B1423" s="60">
        <v>0.1166</v>
      </c>
      <c r="C1423" s="60">
        <v>0.10199999999999999</v>
      </c>
      <c r="D1423" s="60">
        <v>0.2162</v>
      </c>
    </row>
    <row r="1424" spans="1:4">
      <c r="A1424" s="46">
        <v>1422</v>
      </c>
      <c r="B1424" s="60">
        <v>0.1166</v>
      </c>
      <c r="C1424" s="60">
        <v>0.10199999999999999</v>
      </c>
      <c r="D1424" s="60">
        <v>0.2162</v>
      </c>
    </row>
    <row r="1425" spans="1:4">
      <c r="A1425" s="46">
        <v>1423</v>
      </c>
      <c r="B1425" s="60">
        <v>0.1166</v>
      </c>
      <c r="C1425" s="60">
        <v>0.10199999999999999</v>
      </c>
      <c r="D1425" s="60">
        <v>0.2162</v>
      </c>
    </row>
    <row r="1426" spans="1:4">
      <c r="A1426" s="46">
        <v>1424</v>
      </c>
      <c r="B1426" s="60">
        <v>0.1166</v>
      </c>
      <c r="C1426" s="60">
        <v>0.10199999999999999</v>
      </c>
      <c r="D1426" s="60">
        <v>0.2162</v>
      </c>
    </row>
    <row r="1427" spans="1:4">
      <c r="A1427" s="46">
        <v>1425</v>
      </c>
      <c r="B1427" s="60">
        <v>0.1166</v>
      </c>
      <c r="C1427" s="60">
        <v>0.10199999999999999</v>
      </c>
      <c r="D1427" s="60">
        <v>0.2162</v>
      </c>
    </row>
    <row r="1428" spans="1:4">
      <c r="A1428" s="46">
        <v>1426</v>
      </c>
      <c r="B1428" s="60">
        <v>0.1166</v>
      </c>
      <c r="C1428" s="60">
        <v>0.10199999999999999</v>
      </c>
      <c r="D1428" s="60">
        <v>0.2162</v>
      </c>
    </row>
    <row r="1429" spans="1:4">
      <c r="A1429" s="46">
        <v>1427</v>
      </c>
      <c r="B1429" s="60">
        <v>0.1166</v>
      </c>
      <c r="C1429" s="60">
        <v>0.10199999999999999</v>
      </c>
      <c r="D1429" s="60">
        <v>0.2162</v>
      </c>
    </row>
    <row r="1430" spans="1:4">
      <c r="A1430" s="46">
        <v>1428</v>
      </c>
      <c r="B1430" s="60">
        <v>0.1166</v>
      </c>
      <c r="C1430" s="60">
        <v>0.10199999999999999</v>
      </c>
      <c r="D1430" s="60">
        <v>0.2162</v>
      </c>
    </row>
    <row r="1431" spans="1:4">
      <c r="A1431" s="46">
        <v>1429</v>
      </c>
      <c r="B1431" s="60">
        <v>0.1166</v>
      </c>
      <c r="C1431" s="60">
        <v>0.10199999999999999</v>
      </c>
      <c r="D1431" s="60">
        <v>0.2162</v>
      </c>
    </row>
    <row r="1432" spans="1:4">
      <c r="A1432" s="46">
        <v>1430</v>
      </c>
      <c r="B1432" s="60">
        <v>0.1166</v>
      </c>
      <c r="C1432" s="60">
        <v>0.10199999999999999</v>
      </c>
      <c r="D1432" s="60">
        <v>0.2162</v>
      </c>
    </row>
    <row r="1433" spans="1:4">
      <c r="A1433" s="46">
        <v>1431</v>
      </c>
      <c r="B1433" s="60">
        <v>0.1166</v>
      </c>
      <c r="C1433" s="60">
        <v>0.10199999999999999</v>
      </c>
      <c r="D1433" s="60">
        <v>0.2162</v>
      </c>
    </row>
    <row r="1434" spans="1:4">
      <c r="A1434" s="46">
        <v>1432</v>
      </c>
      <c r="B1434" s="60">
        <v>0.1166</v>
      </c>
      <c r="C1434" s="60">
        <v>0.10199999999999999</v>
      </c>
      <c r="D1434" s="60">
        <v>0.2162</v>
      </c>
    </row>
    <row r="1435" spans="1:4">
      <c r="A1435" s="46">
        <v>1433</v>
      </c>
      <c r="B1435" s="60">
        <v>0.1166</v>
      </c>
      <c r="C1435" s="60">
        <v>0.10199999999999999</v>
      </c>
      <c r="D1435" s="60">
        <v>0.2162</v>
      </c>
    </row>
    <row r="1436" spans="1:4">
      <c r="A1436" s="46">
        <v>1434</v>
      </c>
      <c r="B1436" s="60">
        <v>0.1166</v>
      </c>
      <c r="C1436" s="60">
        <v>0.10199999999999999</v>
      </c>
      <c r="D1436" s="60">
        <v>0.2162</v>
      </c>
    </row>
    <row r="1437" spans="1:4">
      <c r="A1437" s="46">
        <v>1435</v>
      </c>
      <c r="B1437" s="60">
        <v>0.1166</v>
      </c>
      <c r="C1437" s="60">
        <v>0.10199999999999999</v>
      </c>
      <c r="D1437" s="60">
        <v>0.2162</v>
      </c>
    </row>
    <row r="1438" spans="1:4">
      <c r="A1438" s="46">
        <v>1436</v>
      </c>
      <c r="B1438" s="60">
        <v>0.1166</v>
      </c>
      <c r="C1438" s="60">
        <v>0.10199999999999999</v>
      </c>
      <c r="D1438" s="60">
        <v>0.2162</v>
      </c>
    </row>
    <row r="1439" spans="1:4">
      <c r="A1439" s="46">
        <v>1437</v>
      </c>
      <c r="B1439" s="60">
        <v>0.1166</v>
      </c>
      <c r="C1439" s="60">
        <v>0.10199999999999999</v>
      </c>
      <c r="D1439" s="60">
        <v>0.2162</v>
      </c>
    </row>
    <row r="1440" spans="1:4">
      <c r="A1440" s="46">
        <v>1438</v>
      </c>
      <c r="B1440" s="60">
        <v>0.1166</v>
      </c>
      <c r="C1440" s="60">
        <v>0.10199999999999999</v>
      </c>
      <c r="D1440" s="60">
        <v>0.2162</v>
      </c>
    </row>
    <row r="1441" spans="1:4">
      <c r="A1441" s="46">
        <v>1439</v>
      </c>
      <c r="B1441" s="60">
        <v>0.1166</v>
      </c>
      <c r="C1441" s="60">
        <v>0.10199999999999999</v>
      </c>
      <c r="D1441" s="60">
        <v>0.2162</v>
      </c>
    </row>
    <row r="1442" spans="1:4">
      <c r="A1442" s="46">
        <v>1440</v>
      </c>
      <c r="B1442" s="60">
        <v>0.1166</v>
      </c>
      <c r="C1442" s="60">
        <v>0.10199999999999999</v>
      </c>
      <c r="D1442" s="60">
        <v>0.2162</v>
      </c>
    </row>
    <row r="1443" spans="1:4">
      <c r="A1443" s="46">
        <v>1441</v>
      </c>
      <c r="B1443" s="60">
        <v>0.1166</v>
      </c>
      <c r="C1443" s="60">
        <v>0.10199999999999999</v>
      </c>
      <c r="D1443" s="60">
        <v>0.2162</v>
      </c>
    </row>
    <row r="1444" spans="1:4">
      <c r="A1444" s="46">
        <v>1442</v>
      </c>
      <c r="B1444" s="60">
        <v>0.1166</v>
      </c>
      <c r="C1444" s="60">
        <v>0.10199999999999999</v>
      </c>
      <c r="D1444" s="60">
        <v>0.2162</v>
      </c>
    </row>
    <row r="1445" spans="1:4">
      <c r="A1445" s="46">
        <v>1443</v>
      </c>
      <c r="B1445" s="60">
        <v>0.1166</v>
      </c>
      <c r="C1445" s="60">
        <v>0.10199999999999999</v>
      </c>
      <c r="D1445" s="60">
        <v>0.2162</v>
      </c>
    </row>
    <row r="1446" spans="1:4">
      <c r="A1446" s="46">
        <v>1444</v>
      </c>
      <c r="B1446" s="60">
        <v>0.1166</v>
      </c>
      <c r="C1446" s="60">
        <v>0.10199999999999999</v>
      </c>
      <c r="D1446" s="60">
        <v>0.2162</v>
      </c>
    </row>
    <row r="1447" spans="1:4">
      <c r="A1447" s="46">
        <v>1445</v>
      </c>
      <c r="B1447" s="60">
        <v>0.1166</v>
      </c>
      <c r="C1447" s="60">
        <v>0.10199999999999999</v>
      </c>
      <c r="D1447" s="60">
        <v>0.2162</v>
      </c>
    </row>
    <row r="1448" spans="1:4">
      <c r="A1448" s="46">
        <v>1446</v>
      </c>
      <c r="B1448" s="60">
        <v>0.1166</v>
      </c>
      <c r="C1448" s="60">
        <v>0.10199999999999999</v>
      </c>
      <c r="D1448" s="60">
        <v>0.2162</v>
      </c>
    </row>
    <row r="1449" spans="1:4">
      <c r="A1449" s="46">
        <v>1447</v>
      </c>
      <c r="B1449" s="60">
        <v>0.1166</v>
      </c>
      <c r="C1449" s="60">
        <v>0.10199999999999999</v>
      </c>
      <c r="D1449" s="60">
        <v>0.2162</v>
      </c>
    </row>
    <row r="1450" spans="1:4">
      <c r="A1450" s="46">
        <v>1448</v>
      </c>
      <c r="B1450" s="60">
        <v>0.1166</v>
      </c>
      <c r="C1450" s="60">
        <v>0.10199999999999999</v>
      </c>
      <c r="D1450" s="60">
        <v>0.2162</v>
      </c>
    </row>
    <row r="1451" spans="1:4">
      <c r="A1451" s="46">
        <v>1449</v>
      </c>
      <c r="B1451" s="60">
        <v>0.1166</v>
      </c>
      <c r="C1451" s="60">
        <v>0.10199999999999999</v>
      </c>
      <c r="D1451" s="60">
        <v>0.2162</v>
      </c>
    </row>
    <row r="1452" spans="1:4">
      <c r="A1452" s="46">
        <v>1450</v>
      </c>
      <c r="B1452" s="60">
        <v>0.1166</v>
      </c>
      <c r="C1452" s="60">
        <v>0.10199999999999999</v>
      </c>
      <c r="D1452" s="60">
        <v>0.2162</v>
      </c>
    </row>
    <row r="1453" spans="1:4">
      <c r="A1453" s="46">
        <v>1451</v>
      </c>
      <c r="B1453" s="60">
        <v>0.1166</v>
      </c>
      <c r="C1453" s="60">
        <v>0.10199999999999999</v>
      </c>
      <c r="D1453" s="60">
        <v>0.2162</v>
      </c>
    </row>
    <row r="1454" spans="1:4">
      <c r="A1454" s="46">
        <v>1452</v>
      </c>
      <c r="B1454" s="60">
        <v>0.1166</v>
      </c>
      <c r="C1454" s="60">
        <v>0.10199999999999999</v>
      </c>
      <c r="D1454" s="60">
        <v>0.2162</v>
      </c>
    </row>
    <row r="1455" spans="1:4">
      <c r="A1455" s="46">
        <v>1453</v>
      </c>
      <c r="B1455" s="60">
        <v>0.1166</v>
      </c>
      <c r="C1455" s="60">
        <v>0.10199999999999999</v>
      </c>
      <c r="D1455" s="60">
        <v>0.2162</v>
      </c>
    </row>
    <row r="1456" spans="1:4">
      <c r="A1456" s="46">
        <v>1454</v>
      </c>
      <c r="B1456" s="60">
        <v>0.1166</v>
      </c>
      <c r="C1456" s="60">
        <v>0.10199999999999999</v>
      </c>
      <c r="D1456" s="60">
        <v>0.2162</v>
      </c>
    </row>
    <row r="1457" spans="1:4">
      <c r="A1457" s="46">
        <v>1455</v>
      </c>
      <c r="B1457" s="60">
        <v>0.1166</v>
      </c>
      <c r="C1457" s="60">
        <v>0.10199999999999999</v>
      </c>
      <c r="D1457" s="60">
        <v>0.2162</v>
      </c>
    </row>
    <row r="1458" spans="1:4">
      <c r="A1458" s="46">
        <v>1456</v>
      </c>
      <c r="B1458" s="60">
        <v>0.1166</v>
      </c>
      <c r="C1458" s="60">
        <v>0.10199999999999999</v>
      </c>
      <c r="D1458" s="60">
        <v>0.2162</v>
      </c>
    </row>
    <row r="1459" spans="1:4">
      <c r="A1459" s="46">
        <v>1457</v>
      </c>
      <c r="B1459" s="60">
        <v>0.1166</v>
      </c>
      <c r="C1459" s="60">
        <v>0.10199999999999999</v>
      </c>
      <c r="D1459" s="60">
        <v>0.2162</v>
      </c>
    </row>
    <row r="1460" spans="1:4">
      <c r="A1460" s="46">
        <v>1458</v>
      </c>
      <c r="B1460" s="60">
        <v>0.1166</v>
      </c>
      <c r="C1460" s="60">
        <v>0.10199999999999999</v>
      </c>
      <c r="D1460" s="60">
        <v>0.2162</v>
      </c>
    </row>
    <row r="1461" spans="1:4">
      <c r="A1461" s="46">
        <v>1459</v>
      </c>
      <c r="B1461" s="60">
        <v>0.1166</v>
      </c>
      <c r="C1461" s="60">
        <v>0.10199999999999999</v>
      </c>
      <c r="D1461" s="60">
        <v>0.2162</v>
      </c>
    </row>
    <row r="1462" spans="1:4">
      <c r="A1462" s="46">
        <v>1460</v>
      </c>
      <c r="B1462" s="60">
        <v>0.1166</v>
      </c>
      <c r="C1462" s="60">
        <v>0.10199999999999999</v>
      </c>
      <c r="D1462" s="60">
        <v>0.2162</v>
      </c>
    </row>
    <row r="1463" spans="1:4">
      <c r="A1463" s="46">
        <v>1461</v>
      </c>
      <c r="B1463" s="60">
        <v>0.1166</v>
      </c>
      <c r="C1463" s="60">
        <v>0.10199999999999999</v>
      </c>
      <c r="D1463" s="60">
        <v>0.2162</v>
      </c>
    </row>
    <row r="1464" spans="1:4">
      <c r="A1464" s="46">
        <v>1462</v>
      </c>
      <c r="B1464" s="60">
        <v>0.1166</v>
      </c>
      <c r="C1464" s="60">
        <v>0.10199999999999999</v>
      </c>
      <c r="D1464" s="60">
        <v>0.2162</v>
      </c>
    </row>
    <row r="1465" spans="1:4">
      <c r="A1465" s="46">
        <v>1463</v>
      </c>
      <c r="B1465" s="60">
        <v>0.1166</v>
      </c>
      <c r="C1465" s="60">
        <v>0.10199999999999999</v>
      </c>
      <c r="D1465" s="60">
        <v>0.2162</v>
      </c>
    </row>
    <row r="1466" spans="1:4">
      <c r="A1466" s="46">
        <v>1464</v>
      </c>
      <c r="B1466" s="60">
        <v>0.1166</v>
      </c>
      <c r="C1466" s="60">
        <v>0.10199999999999999</v>
      </c>
      <c r="D1466" s="60">
        <v>0.2162</v>
      </c>
    </row>
    <row r="1467" spans="1:4">
      <c r="A1467" s="46">
        <v>1465</v>
      </c>
      <c r="B1467" s="60">
        <v>0.1166</v>
      </c>
      <c r="C1467" s="60">
        <v>0.10199999999999999</v>
      </c>
      <c r="D1467" s="60">
        <v>0.2162</v>
      </c>
    </row>
    <row r="1468" spans="1:4">
      <c r="A1468" s="46">
        <v>1466</v>
      </c>
      <c r="B1468" s="60">
        <v>0.1166</v>
      </c>
      <c r="C1468" s="60">
        <v>0.10199999999999999</v>
      </c>
      <c r="D1468" s="60">
        <v>0.2162</v>
      </c>
    </row>
    <row r="1469" spans="1:4">
      <c r="A1469" s="46">
        <v>1467</v>
      </c>
      <c r="B1469" s="60">
        <v>0.1166</v>
      </c>
      <c r="C1469" s="60">
        <v>0.10199999999999999</v>
      </c>
      <c r="D1469" s="60">
        <v>0.2162</v>
      </c>
    </row>
    <row r="1470" spans="1:4">
      <c r="A1470" s="46">
        <v>1468</v>
      </c>
      <c r="B1470" s="60">
        <v>0.1166</v>
      </c>
      <c r="C1470" s="60">
        <v>0.10199999999999999</v>
      </c>
      <c r="D1470" s="60">
        <v>0.2162</v>
      </c>
    </row>
    <row r="1471" spans="1:4">
      <c r="A1471" s="46">
        <v>1469</v>
      </c>
      <c r="B1471" s="60">
        <v>0.1166</v>
      </c>
      <c r="C1471" s="60">
        <v>0.10199999999999999</v>
      </c>
      <c r="D1471" s="60">
        <v>0.2162</v>
      </c>
    </row>
    <row r="1472" spans="1:4">
      <c r="A1472" s="46">
        <v>1470</v>
      </c>
      <c r="B1472" s="60">
        <v>0.1166</v>
      </c>
      <c r="C1472" s="60">
        <v>0.10199999999999999</v>
      </c>
      <c r="D1472" s="60">
        <v>0.2162</v>
      </c>
    </row>
    <row r="1473" spans="1:4">
      <c r="A1473" s="46">
        <v>1471</v>
      </c>
      <c r="B1473" s="60">
        <v>0.1166</v>
      </c>
      <c r="C1473" s="60">
        <v>0.10199999999999999</v>
      </c>
      <c r="D1473" s="60">
        <v>0.2162</v>
      </c>
    </row>
    <row r="1474" spans="1:4">
      <c r="A1474" s="46">
        <v>1472</v>
      </c>
      <c r="B1474" s="60">
        <v>0.1166</v>
      </c>
      <c r="C1474" s="60">
        <v>0.10199999999999999</v>
      </c>
      <c r="D1474" s="60">
        <v>0.2162</v>
      </c>
    </row>
    <row r="1475" spans="1:4">
      <c r="A1475" s="46">
        <v>1473</v>
      </c>
      <c r="B1475" s="60">
        <v>0.1166</v>
      </c>
      <c r="C1475" s="60">
        <v>0.10199999999999999</v>
      </c>
      <c r="D1475" s="60">
        <v>0.2162</v>
      </c>
    </row>
    <row r="1476" spans="1:4">
      <c r="A1476" s="46">
        <v>1474</v>
      </c>
      <c r="B1476" s="60">
        <v>0.1166</v>
      </c>
      <c r="C1476" s="60">
        <v>0.10199999999999999</v>
      </c>
      <c r="D1476" s="60">
        <v>0.2162</v>
      </c>
    </row>
    <row r="1477" spans="1:4">
      <c r="A1477" s="46">
        <v>1475</v>
      </c>
      <c r="B1477" s="60">
        <v>0.1166</v>
      </c>
      <c r="C1477" s="60">
        <v>0.10199999999999999</v>
      </c>
      <c r="D1477" s="60">
        <v>0.2162</v>
      </c>
    </row>
    <row r="1478" spans="1:4">
      <c r="A1478" s="46">
        <v>1476</v>
      </c>
      <c r="B1478" s="60">
        <v>0.1166</v>
      </c>
      <c r="C1478" s="60">
        <v>0.10199999999999999</v>
      </c>
      <c r="D1478" s="60">
        <v>0.2162</v>
      </c>
    </row>
    <row r="1479" spans="1:4">
      <c r="A1479" s="46">
        <v>1477</v>
      </c>
      <c r="B1479" s="60">
        <v>0.1166</v>
      </c>
      <c r="C1479" s="60">
        <v>0.10199999999999999</v>
      </c>
      <c r="D1479" s="60">
        <v>0.2162</v>
      </c>
    </row>
    <row r="1480" spans="1:4">
      <c r="A1480" s="46">
        <v>1478</v>
      </c>
      <c r="B1480" s="60">
        <v>0.1166</v>
      </c>
      <c r="C1480" s="60">
        <v>0.10199999999999999</v>
      </c>
      <c r="D1480" s="60">
        <v>0.2162</v>
      </c>
    </row>
    <row r="1481" spans="1:4">
      <c r="A1481" s="46">
        <v>1479</v>
      </c>
      <c r="B1481" s="60">
        <v>0.1166</v>
      </c>
      <c r="C1481" s="60">
        <v>0.10199999999999999</v>
      </c>
      <c r="D1481" s="60">
        <v>0.2162</v>
      </c>
    </row>
    <row r="1482" spans="1:4">
      <c r="A1482" s="46">
        <v>1480</v>
      </c>
      <c r="B1482" s="60">
        <v>0.1166</v>
      </c>
      <c r="C1482" s="60">
        <v>0.10199999999999999</v>
      </c>
      <c r="D1482" s="60">
        <v>0.2162</v>
      </c>
    </row>
    <row r="1483" spans="1:4">
      <c r="A1483" s="46">
        <v>1481</v>
      </c>
      <c r="B1483" s="60">
        <v>0.1166</v>
      </c>
      <c r="C1483" s="60">
        <v>0.10199999999999999</v>
      </c>
      <c r="D1483" s="60">
        <v>0.2162</v>
      </c>
    </row>
    <row r="1484" spans="1:4">
      <c r="A1484" s="46">
        <v>1482</v>
      </c>
      <c r="B1484" s="60">
        <v>0.1166</v>
      </c>
      <c r="C1484" s="60">
        <v>0.10199999999999999</v>
      </c>
      <c r="D1484" s="60">
        <v>0.2162</v>
      </c>
    </row>
    <row r="1485" spans="1:4">
      <c r="A1485" s="46">
        <v>1483</v>
      </c>
      <c r="B1485" s="60">
        <v>0.1166</v>
      </c>
      <c r="C1485" s="60">
        <v>0.10199999999999999</v>
      </c>
      <c r="D1485" s="60">
        <v>0.2162</v>
      </c>
    </row>
    <row r="1486" spans="1:4">
      <c r="A1486" s="46">
        <v>1484</v>
      </c>
      <c r="B1486" s="60">
        <v>0.1166</v>
      </c>
      <c r="C1486" s="60">
        <v>0.10199999999999999</v>
      </c>
      <c r="D1486" s="60">
        <v>0.2162</v>
      </c>
    </row>
    <row r="1487" spans="1:4">
      <c r="A1487" s="46">
        <v>1485</v>
      </c>
      <c r="B1487" s="60">
        <v>0.1166</v>
      </c>
      <c r="C1487" s="60">
        <v>0.10199999999999999</v>
      </c>
      <c r="D1487" s="60">
        <v>0.2162</v>
      </c>
    </row>
    <row r="1488" spans="1:4">
      <c r="A1488" s="46">
        <v>1486</v>
      </c>
      <c r="B1488" s="60">
        <v>0.1166</v>
      </c>
      <c r="C1488" s="60">
        <v>0.10199999999999999</v>
      </c>
      <c r="D1488" s="60">
        <v>0.2162</v>
      </c>
    </row>
    <row r="1489" spans="1:4">
      <c r="A1489" s="46">
        <v>1487</v>
      </c>
      <c r="B1489" s="60">
        <v>0.1166</v>
      </c>
      <c r="C1489" s="60">
        <v>0.10199999999999999</v>
      </c>
      <c r="D1489" s="60">
        <v>0.2162</v>
      </c>
    </row>
    <row r="1490" spans="1:4">
      <c r="A1490" s="46">
        <v>1488</v>
      </c>
      <c r="B1490" s="60">
        <v>0.1166</v>
      </c>
      <c r="C1490" s="60">
        <v>0.10199999999999999</v>
      </c>
      <c r="D1490" s="60">
        <v>0.2162</v>
      </c>
    </row>
    <row r="1491" spans="1:4">
      <c r="A1491" s="46">
        <v>1489</v>
      </c>
      <c r="B1491" s="60">
        <v>0.1166</v>
      </c>
      <c r="C1491" s="60">
        <v>0.10199999999999999</v>
      </c>
      <c r="D1491" s="60">
        <v>0.2162</v>
      </c>
    </row>
    <row r="1492" spans="1:4">
      <c r="A1492" s="46">
        <v>1490</v>
      </c>
      <c r="B1492" s="60">
        <v>0.1166</v>
      </c>
      <c r="C1492" s="60">
        <v>0.10199999999999999</v>
      </c>
      <c r="D1492" s="60">
        <v>0.2162</v>
      </c>
    </row>
    <row r="1493" spans="1:4">
      <c r="A1493" s="46">
        <v>1491</v>
      </c>
      <c r="B1493" s="60">
        <v>0.1166</v>
      </c>
      <c r="C1493" s="60">
        <v>0.10199999999999999</v>
      </c>
      <c r="D1493" s="60">
        <v>0.2162</v>
      </c>
    </row>
    <row r="1494" spans="1:4">
      <c r="A1494" s="46">
        <v>1492</v>
      </c>
      <c r="B1494" s="60">
        <v>0.1166</v>
      </c>
      <c r="C1494" s="60">
        <v>0.10199999999999999</v>
      </c>
      <c r="D1494" s="60">
        <v>0.2162</v>
      </c>
    </row>
    <row r="1495" spans="1:4">
      <c r="A1495" s="46">
        <v>1493</v>
      </c>
      <c r="B1495" s="60">
        <v>0.1166</v>
      </c>
      <c r="C1495" s="60">
        <v>0.10199999999999999</v>
      </c>
      <c r="D1495" s="60">
        <v>0.2162</v>
      </c>
    </row>
    <row r="1496" spans="1:4">
      <c r="A1496" s="46">
        <v>1494</v>
      </c>
      <c r="B1496" s="60">
        <v>0.1166</v>
      </c>
      <c r="C1496" s="60">
        <v>0.10199999999999999</v>
      </c>
      <c r="D1496" s="60">
        <v>0.2162</v>
      </c>
    </row>
    <row r="1497" spans="1:4">
      <c r="A1497" s="46">
        <v>1495</v>
      </c>
      <c r="B1497" s="60">
        <v>0.1166</v>
      </c>
      <c r="C1497" s="60">
        <v>0.10199999999999999</v>
      </c>
      <c r="D1497" s="60">
        <v>0.2162</v>
      </c>
    </row>
    <row r="1498" spans="1:4">
      <c r="A1498" s="46">
        <v>1496</v>
      </c>
      <c r="B1498" s="60">
        <v>0.1166</v>
      </c>
      <c r="C1498" s="60">
        <v>0.10199999999999999</v>
      </c>
      <c r="D1498" s="60">
        <v>0.2162</v>
      </c>
    </row>
    <row r="1499" spans="1:4">
      <c r="A1499" s="46">
        <v>1497</v>
      </c>
      <c r="B1499" s="60">
        <v>0.1166</v>
      </c>
      <c r="C1499" s="60">
        <v>0.10199999999999999</v>
      </c>
      <c r="D1499" s="60">
        <v>0.2162</v>
      </c>
    </row>
    <row r="1500" spans="1:4">
      <c r="A1500" s="46">
        <v>1498</v>
      </c>
      <c r="B1500" s="60">
        <v>0.1166</v>
      </c>
      <c r="C1500" s="60">
        <v>0.10199999999999999</v>
      </c>
      <c r="D1500" s="60">
        <v>0.2162</v>
      </c>
    </row>
    <row r="1501" spans="1:4">
      <c r="A1501" s="46">
        <v>1499</v>
      </c>
      <c r="B1501" s="60">
        <v>0.1166</v>
      </c>
      <c r="C1501" s="60">
        <v>0.10199999999999999</v>
      </c>
      <c r="D1501" s="60">
        <v>0.2162</v>
      </c>
    </row>
    <row r="1502" spans="1:4">
      <c r="A1502" s="46">
        <v>1500</v>
      </c>
      <c r="B1502" s="60">
        <v>0.1166</v>
      </c>
      <c r="C1502" s="60">
        <v>0.10199999999999999</v>
      </c>
      <c r="D1502" s="60">
        <v>0.2162</v>
      </c>
    </row>
    <row r="1503" spans="1:4">
      <c r="A1503" s="46">
        <v>1501</v>
      </c>
      <c r="B1503" s="60">
        <v>0.1166</v>
      </c>
      <c r="C1503" s="60">
        <v>0.10199999999999999</v>
      </c>
      <c r="D1503" s="60">
        <v>0.2162</v>
      </c>
    </row>
    <row r="1504" spans="1:4">
      <c r="A1504" s="46">
        <v>1502</v>
      </c>
      <c r="B1504" s="60">
        <v>0.1166</v>
      </c>
      <c r="C1504" s="60">
        <v>0.10199999999999999</v>
      </c>
      <c r="D1504" s="60">
        <v>0.2162</v>
      </c>
    </row>
    <row r="1505" spans="1:4">
      <c r="A1505" s="46">
        <v>1503</v>
      </c>
      <c r="B1505" s="60">
        <v>0.1166</v>
      </c>
      <c r="C1505" s="60">
        <v>0.10199999999999999</v>
      </c>
      <c r="D1505" s="60">
        <v>0.2162</v>
      </c>
    </row>
    <row r="1506" spans="1:4">
      <c r="A1506" s="46">
        <v>1504</v>
      </c>
      <c r="B1506" s="60">
        <v>0.1166</v>
      </c>
      <c r="C1506" s="60">
        <v>0.10199999999999999</v>
      </c>
      <c r="D1506" s="60">
        <v>0.2162</v>
      </c>
    </row>
    <row r="1507" spans="1:4">
      <c r="A1507" s="46">
        <v>1505</v>
      </c>
      <c r="B1507" s="60">
        <v>0.1166</v>
      </c>
      <c r="C1507" s="60">
        <v>0.10199999999999999</v>
      </c>
      <c r="D1507" s="60">
        <v>0.2162</v>
      </c>
    </row>
    <row r="1508" spans="1:4">
      <c r="A1508" s="46">
        <v>1506</v>
      </c>
      <c r="B1508" s="60">
        <v>0.1166</v>
      </c>
      <c r="C1508" s="60">
        <v>0.10199999999999999</v>
      </c>
      <c r="D1508" s="60">
        <v>0.2162</v>
      </c>
    </row>
    <row r="1509" spans="1:4">
      <c r="A1509" s="46">
        <v>1507</v>
      </c>
      <c r="B1509" s="60">
        <v>0.1166</v>
      </c>
      <c r="C1509" s="60">
        <v>0.10199999999999999</v>
      </c>
      <c r="D1509" s="60">
        <v>0.2162</v>
      </c>
    </row>
    <row r="1510" spans="1:4">
      <c r="A1510" s="46">
        <v>1508</v>
      </c>
      <c r="B1510" s="60">
        <v>0.1166</v>
      </c>
      <c r="C1510" s="60">
        <v>0.10199999999999999</v>
      </c>
      <c r="D1510" s="60">
        <v>0.2162</v>
      </c>
    </row>
    <row r="1511" spans="1:4">
      <c r="A1511" s="46">
        <v>1509</v>
      </c>
      <c r="B1511" s="60">
        <v>0.1166</v>
      </c>
      <c r="C1511" s="60">
        <v>0.10199999999999999</v>
      </c>
      <c r="D1511" s="60">
        <v>0.2162</v>
      </c>
    </row>
    <row r="1512" spans="1:4">
      <c r="A1512" s="46">
        <v>1510</v>
      </c>
      <c r="B1512" s="60">
        <v>0.1166</v>
      </c>
      <c r="C1512" s="60">
        <v>0.10199999999999999</v>
      </c>
      <c r="D1512" s="60">
        <v>0.2162</v>
      </c>
    </row>
    <row r="1513" spans="1:4">
      <c r="A1513" s="46">
        <v>1511</v>
      </c>
      <c r="B1513" s="60">
        <v>0.1166</v>
      </c>
      <c r="C1513" s="60">
        <v>0.10199999999999999</v>
      </c>
      <c r="D1513" s="60">
        <v>0.2162</v>
      </c>
    </row>
    <row r="1514" spans="1:4">
      <c r="A1514" s="46">
        <v>1512</v>
      </c>
      <c r="B1514" s="60">
        <v>0.1166</v>
      </c>
      <c r="C1514" s="60">
        <v>0.10199999999999999</v>
      </c>
      <c r="D1514" s="60">
        <v>0.2162</v>
      </c>
    </row>
    <row r="1515" spans="1:4">
      <c r="A1515" s="46">
        <v>1513</v>
      </c>
      <c r="B1515" s="60">
        <v>0.1166</v>
      </c>
      <c r="C1515" s="60">
        <v>0.10199999999999999</v>
      </c>
      <c r="D1515" s="60">
        <v>0.2162</v>
      </c>
    </row>
    <row r="1516" spans="1:4">
      <c r="A1516" s="46">
        <v>1514</v>
      </c>
      <c r="B1516" s="60">
        <v>0.1166</v>
      </c>
      <c r="C1516" s="60">
        <v>0.10199999999999999</v>
      </c>
      <c r="D1516" s="60">
        <v>0.2162</v>
      </c>
    </row>
    <row r="1517" spans="1:4">
      <c r="A1517" s="46">
        <v>1515</v>
      </c>
      <c r="B1517" s="60">
        <v>0.1166</v>
      </c>
      <c r="C1517" s="60">
        <v>0.10199999999999999</v>
      </c>
      <c r="D1517" s="60">
        <v>0.2162</v>
      </c>
    </row>
    <row r="1518" spans="1:4">
      <c r="A1518" s="46">
        <v>1516</v>
      </c>
      <c r="B1518" s="60">
        <v>0.1166</v>
      </c>
      <c r="C1518" s="60">
        <v>0.10199999999999999</v>
      </c>
      <c r="D1518" s="60">
        <v>0.2162</v>
      </c>
    </row>
    <row r="1519" spans="1:4">
      <c r="A1519" s="46">
        <v>1517</v>
      </c>
      <c r="B1519" s="60">
        <v>0.1166</v>
      </c>
      <c r="C1519" s="60">
        <v>0.10199999999999999</v>
      </c>
      <c r="D1519" s="60">
        <v>0.2162</v>
      </c>
    </row>
    <row r="1520" spans="1:4">
      <c r="A1520" s="46">
        <v>1518</v>
      </c>
      <c r="B1520" s="60">
        <v>0.1166</v>
      </c>
      <c r="C1520" s="60">
        <v>0.10199999999999999</v>
      </c>
      <c r="D1520" s="60">
        <v>0.2162</v>
      </c>
    </row>
    <row r="1521" spans="1:4">
      <c r="A1521" s="46">
        <v>1519</v>
      </c>
      <c r="B1521" s="60">
        <v>0.1166</v>
      </c>
      <c r="C1521" s="60">
        <v>0.10199999999999999</v>
      </c>
      <c r="D1521" s="60">
        <v>0.2162</v>
      </c>
    </row>
    <row r="1522" spans="1:4">
      <c r="A1522" s="46">
        <v>1520</v>
      </c>
      <c r="B1522" s="60">
        <v>0.1166</v>
      </c>
      <c r="C1522" s="60">
        <v>0.10199999999999999</v>
      </c>
      <c r="D1522" s="60">
        <v>0.2162</v>
      </c>
    </row>
    <row r="1523" spans="1:4">
      <c r="A1523" s="46">
        <v>1521</v>
      </c>
      <c r="B1523" s="60">
        <v>0.1166</v>
      </c>
      <c r="C1523" s="60">
        <v>0.10199999999999999</v>
      </c>
      <c r="D1523" s="60">
        <v>0.2162</v>
      </c>
    </row>
    <row r="1524" spans="1:4">
      <c r="A1524" s="46">
        <v>1522</v>
      </c>
      <c r="B1524" s="60">
        <v>0.1166</v>
      </c>
      <c r="C1524" s="60">
        <v>0.10199999999999999</v>
      </c>
      <c r="D1524" s="60">
        <v>0.2162</v>
      </c>
    </row>
    <row r="1525" spans="1:4">
      <c r="A1525" s="46">
        <v>1523</v>
      </c>
      <c r="B1525" s="60">
        <v>0.1166</v>
      </c>
      <c r="C1525" s="60">
        <v>0.10199999999999999</v>
      </c>
      <c r="D1525" s="60">
        <v>0.2162</v>
      </c>
    </row>
    <row r="1526" spans="1:4">
      <c r="A1526" s="46">
        <v>1524</v>
      </c>
      <c r="B1526" s="60">
        <v>0.1166</v>
      </c>
      <c r="C1526" s="60">
        <v>0.10199999999999999</v>
      </c>
      <c r="D1526" s="60">
        <v>0.2162</v>
      </c>
    </row>
    <row r="1527" spans="1:4">
      <c r="A1527" s="46">
        <v>1525</v>
      </c>
      <c r="B1527" s="60">
        <v>0.1166</v>
      </c>
      <c r="C1527" s="60">
        <v>0.10199999999999999</v>
      </c>
      <c r="D1527" s="60">
        <v>0.2162</v>
      </c>
    </row>
    <row r="1528" spans="1:4">
      <c r="A1528" s="46">
        <v>1526</v>
      </c>
      <c r="B1528" s="60">
        <v>0.1166</v>
      </c>
      <c r="C1528" s="60">
        <v>0.10199999999999999</v>
      </c>
      <c r="D1528" s="60">
        <v>0.2162</v>
      </c>
    </row>
    <row r="1529" spans="1:4">
      <c r="A1529" s="46">
        <v>1527</v>
      </c>
      <c r="B1529" s="60">
        <v>0.1166</v>
      </c>
      <c r="C1529" s="60">
        <v>0.10199999999999999</v>
      </c>
      <c r="D1529" s="60">
        <v>0.2162</v>
      </c>
    </row>
    <row r="1530" spans="1:4">
      <c r="A1530" s="46">
        <v>1528</v>
      </c>
      <c r="B1530" s="60">
        <v>0.1166</v>
      </c>
      <c r="C1530" s="60">
        <v>0.10199999999999999</v>
      </c>
      <c r="D1530" s="60">
        <v>0.2162</v>
      </c>
    </row>
    <row r="1531" spans="1:4">
      <c r="A1531" s="46">
        <v>1529</v>
      </c>
      <c r="B1531" s="60">
        <v>0.1166</v>
      </c>
      <c r="C1531" s="60">
        <v>0.10199999999999999</v>
      </c>
      <c r="D1531" s="60">
        <v>0.2162</v>
      </c>
    </row>
    <row r="1532" spans="1:4">
      <c r="A1532" s="46">
        <v>1530</v>
      </c>
      <c r="B1532" s="60">
        <v>0.1166</v>
      </c>
      <c r="C1532" s="60">
        <v>0.10199999999999999</v>
      </c>
      <c r="D1532" s="60">
        <v>0.2162</v>
      </c>
    </row>
    <row r="1533" spans="1:4">
      <c r="A1533" s="46">
        <v>1531</v>
      </c>
      <c r="B1533" s="60">
        <v>0.1166</v>
      </c>
      <c r="C1533" s="60">
        <v>0.10199999999999999</v>
      </c>
      <c r="D1533" s="60">
        <v>0.2162</v>
      </c>
    </row>
    <row r="1534" spans="1:4">
      <c r="A1534" s="46">
        <v>1532</v>
      </c>
      <c r="B1534" s="60">
        <v>0.1166</v>
      </c>
      <c r="C1534" s="60">
        <v>0.10199999999999999</v>
      </c>
      <c r="D1534" s="60">
        <v>0.2162</v>
      </c>
    </row>
    <row r="1535" spans="1:4">
      <c r="A1535" s="46">
        <v>1533</v>
      </c>
      <c r="B1535" s="60">
        <v>0.1166</v>
      </c>
      <c r="C1535" s="60">
        <v>0.10199999999999999</v>
      </c>
      <c r="D1535" s="60">
        <v>0.2162</v>
      </c>
    </row>
    <row r="1536" spans="1:4">
      <c r="A1536" s="46">
        <v>1534</v>
      </c>
      <c r="B1536" s="60">
        <v>0.1166</v>
      </c>
      <c r="C1536" s="60">
        <v>0.10199999999999999</v>
      </c>
      <c r="D1536" s="60">
        <v>0.2162</v>
      </c>
    </row>
    <row r="1537" spans="1:4">
      <c r="A1537" s="46">
        <v>1535</v>
      </c>
      <c r="B1537" s="60">
        <v>0.1166</v>
      </c>
      <c r="C1537" s="60">
        <v>0.10199999999999999</v>
      </c>
      <c r="D1537" s="60">
        <v>0.2162</v>
      </c>
    </row>
    <row r="1538" spans="1:4">
      <c r="A1538" s="46">
        <v>1536</v>
      </c>
      <c r="B1538" s="60">
        <v>0.1166</v>
      </c>
      <c r="C1538" s="60">
        <v>0.10199999999999999</v>
      </c>
      <c r="D1538" s="60">
        <v>0.2162</v>
      </c>
    </row>
    <row r="1539" spans="1:4">
      <c r="A1539" s="46">
        <v>1537</v>
      </c>
      <c r="B1539" s="60">
        <v>0.1166</v>
      </c>
      <c r="C1539" s="60">
        <v>0.10199999999999999</v>
      </c>
      <c r="D1539" s="60">
        <v>0.2162</v>
      </c>
    </row>
    <row r="1540" spans="1:4">
      <c r="A1540" s="46">
        <v>1538</v>
      </c>
      <c r="B1540" s="60">
        <v>0.1166</v>
      </c>
      <c r="C1540" s="60">
        <v>0.10199999999999999</v>
      </c>
      <c r="D1540" s="60">
        <v>0.2162</v>
      </c>
    </row>
    <row r="1541" spans="1:4">
      <c r="A1541" s="46">
        <v>1539</v>
      </c>
      <c r="B1541" s="60">
        <v>0.1166</v>
      </c>
      <c r="C1541" s="60">
        <v>0.10199999999999999</v>
      </c>
      <c r="D1541" s="60">
        <v>0.2162</v>
      </c>
    </row>
    <row r="1542" spans="1:4">
      <c r="A1542" s="46">
        <v>1540</v>
      </c>
      <c r="B1542" s="60">
        <v>0.1166</v>
      </c>
      <c r="C1542" s="60">
        <v>0.10199999999999999</v>
      </c>
      <c r="D1542" s="60">
        <v>0.2162</v>
      </c>
    </row>
    <row r="1543" spans="1:4">
      <c r="A1543" s="46">
        <v>1541</v>
      </c>
      <c r="B1543" s="60">
        <v>0.1166</v>
      </c>
      <c r="C1543" s="60">
        <v>0.10199999999999999</v>
      </c>
      <c r="D1543" s="60">
        <v>0.2162</v>
      </c>
    </row>
    <row r="1544" spans="1:4">
      <c r="A1544" s="46">
        <v>1542</v>
      </c>
      <c r="B1544" s="60">
        <v>0.1166</v>
      </c>
      <c r="C1544" s="60">
        <v>0.10199999999999999</v>
      </c>
      <c r="D1544" s="60">
        <v>0.2162</v>
      </c>
    </row>
    <row r="1545" spans="1:4">
      <c r="A1545" s="46">
        <v>1543</v>
      </c>
      <c r="B1545" s="60">
        <v>0.1166</v>
      </c>
      <c r="C1545" s="60">
        <v>0.10199999999999999</v>
      </c>
      <c r="D1545" s="60">
        <v>0.2162</v>
      </c>
    </row>
    <row r="1546" spans="1:4">
      <c r="A1546" s="46">
        <v>1544</v>
      </c>
      <c r="B1546" s="60">
        <v>0.1166</v>
      </c>
      <c r="C1546" s="60">
        <v>0.10199999999999999</v>
      </c>
      <c r="D1546" s="60">
        <v>0.2162</v>
      </c>
    </row>
    <row r="1547" spans="1:4">
      <c r="A1547" s="46">
        <v>1545</v>
      </c>
      <c r="B1547" s="60">
        <v>0.1166</v>
      </c>
      <c r="C1547" s="60">
        <v>0.10199999999999999</v>
      </c>
      <c r="D1547" s="60">
        <v>0.2162</v>
      </c>
    </row>
    <row r="1548" spans="1:4">
      <c r="A1548" s="46">
        <v>1546</v>
      </c>
      <c r="B1548" s="60">
        <v>0.1166</v>
      </c>
      <c r="C1548" s="60">
        <v>0.10199999999999999</v>
      </c>
      <c r="D1548" s="60">
        <v>0.2162</v>
      </c>
    </row>
    <row r="1549" spans="1:4">
      <c r="A1549" s="46">
        <v>1547</v>
      </c>
      <c r="B1549" s="60">
        <v>0.1166</v>
      </c>
      <c r="C1549" s="60">
        <v>0.10199999999999999</v>
      </c>
      <c r="D1549" s="60">
        <v>0.2162</v>
      </c>
    </row>
    <row r="1550" spans="1:4">
      <c r="A1550" s="46">
        <v>1548</v>
      </c>
      <c r="B1550" s="60">
        <v>0.1166</v>
      </c>
      <c r="C1550" s="60">
        <v>0.10199999999999999</v>
      </c>
      <c r="D1550" s="60">
        <v>0.2162</v>
      </c>
    </row>
    <row r="1551" spans="1:4">
      <c r="A1551" s="46">
        <v>1549</v>
      </c>
      <c r="B1551" s="60">
        <v>0.1166</v>
      </c>
      <c r="C1551" s="60">
        <v>0.10199999999999999</v>
      </c>
      <c r="D1551" s="60">
        <v>0.2162</v>
      </c>
    </row>
    <row r="1552" spans="1:4">
      <c r="A1552" s="46">
        <v>1550</v>
      </c>
      <c r="B1552" s="60">
        <v>0.1166</v>
      </c>
      <c r="C1552" s="60">
        <v>0.10199999999999999</v>
      </c>
      <c r="D1552" s="60">
        <v>0.2162</v>
      </c>
    </row>
    <row r="1553" spans="1:4">
      <c r="A1553" s="46">
        <v>1551</v>
      </c>
      <c r="B1553" s="60">
        <v>0.1166</v>
      </c>
      <c r="C1553" s="60">
        <v>0.10199999999999999</v>
      </c>
      <c r="D1553" s="60">
        <v>0.2162</v>
      </c>
    </row>
    <row r="1554" spans="1:4">
      <c r="A1554" s="46">
        <v>1552</v>
      </c>
      <c r="B1554" s="60">
        <v>0.1166</v>
      </c>
      <c r="C1554" s="60">
        <v>0.10199999999999999</v>
      </c>
      <c r="D1554" s="60">
        <v>0.2162</v>
      </c>
    </row>
    <row r="1555" spans="1:4">
      <c r="A1555" s="46">
        <v>1553</v>
      </c>
      <c r="B1555" s="60">
        <v>0.1166</v>
      </c>
      <c r="C1555" s="60">
        <v>0.10199999999999999</v>
      </c>
      <c r="D1555" s="60">
        <v>0.2162</v>
      </c>
    </row>
    <row r="1556" spans="1:4">
      <c r="A1556" s="46">
        <v>1554</v>
      </c>
      <c r="B1556" s="60">
        <v>0.1166</v>
      </c>
      <c r="C1556" s="60">
        <v>0.10199999999999999</v>
      </c>
      <c r="D1556" s="60">
        <v>0.2162</v>
      </c>
    </row>
    <row r="1557" spans="1:4">
      <c r="A1557" s="46">
        <v>1555</v>
      </c>
      <c r="B1557" s="60">
        <v>0.1166</v>
      </c>
      <c r="C1557" s="60">
        <v>0.10199999999999999</v>
      </c>
      <c r="D1557" s="60">
        <v>0.2162</v>
      </c>
    </row>
    <row r="1558" spans="1:4">
      <c r="A1558" s="46">
        <v>1556</v>
      </c>
      <c r="B1558" s="60">
        <v>0.1166</v>
      </c>
      <c r="C1558" s="60">
        <v>0.10199999999999999</v>
      </c>
      <c r="D1558" s="60">
        <v>0.2162</v>
      </c>
    </row>
    <row r="1559" spans="1:4">
      <c r="A1559" s="46">
        <v>1557</v>
      </c>
      <c r="B1559" s="60">
        <v>0.1166</v>
      </c>
      <c r="C1559" s="60">
        <v>0.10199999999999999</v>
      </c>
      <c r="D1559" s="60">
        <v>0.2162</v>
      </c>
    </row>
    <row r="1560" spans="1:4">
      <c r="A1560" s="46">
        <v>1558</v>
      </c>
      <c r="B1560" s="60">
        <v>0.1166</v>
      </c>
      <c r="C1560" s="60">
        <v>0.10199999999999999</v>
      </c>
      <c r="D1560" s="60">
        <v>0.2162</v>
      </c>
    </row>
    <row r="1561" spans="1:4">
      <c r="A1561" s="46">
        <v>1559</v>
      </c>
      <c r="B1561" s="60">
        <v>0.1166</v>
      </c>
      <c r="C1561" s="60">
        <v>0.10199999999999999</v>
      </c>
      <c r="D1561" s="60">
        <v>0.2162</v>
      </c>
    </row>
    <row r="1562" spans="1:4">
      <c r="A1562" s="46">
        <v>1560</v>
      </c>
      <c r="B1562" s="60">
        <v>0.1166</v>
      </c>
      <c r="C1562" s="60">
        <v>0.10199999999999999</v>
      </c>
      <c r="D1562" s="60">
        <v>0.2162</v>
      </c>
    </row>
    <row r="1563" spans="1:4">
      <c r="A1563" s="46">
        <v>1561</v>
      </c>
      <c r="B1563" s="60">
        <v>0.1166</v>
      </c>
      <c r="C1563" s="60">
        <v>0.10199999999999999</v>
      </c>
      <c r="D1563" s="60">
        <v>0.2162</v>
      </c>
    </row>
    <row r="1564" spans="1:4">
      <c r="A1564" s="46">
        <v>1562</v>
      </c>
      <c r="B1564" s="60">
        <v>0.1166</v>
      </c>
      <c r="C1564" s="60">
        <v>0.10199999999999999</v>
      </c>
      <c r="D1564" s="60">
        <v>0.2162</v>
      </c>
    </row>
    <row r="1565" spans="1:4">
      <c r="A1565" s="46">
        <v>1563</v>
      </c>
      <c r="B1565" s="60">
        <v>0.1166</v>
      </c>
      <c r="C1565" s="60">
        <v>0.10199999999999999</v>
      </c>
      <c r="D1565" s="60">
        <v>0.2162</v>
      </c>
    </row>
    <row r="1566" spans="1:4">
      <c r="A1566" s="46">
        <v>1564</v>
      </c>
      <c r="B1566" s="60">
        <v>0.1166</v>
      </c>
      <c r="C1566" s="60">
        <v>0.10199999999999999</v>
      </c>
      <c r="D1566" s="60">
        <v>0.2162</v>
      </c>
    </row>
    <row r="1567" spans="1:4">
      <c r="A1567" s="46">
        <v>1565</v>
      </c>
      <c r="B1567" s="60">
        <v>0.1166</v>
      </c>
      <c r="C1567" s="60">
        <v>0.10199999999999999</v>
      </c>
      <c r="D1567" s="60">
        <v>0.2162</v>
      </c>
    </row>
    <row r="1568" spans="1:4">
      <c r="A1568" s="46">
        <v>1566</v>
      </c>
      <c r="B1568" s="60">
        <v>0.1166</v>
      </c>
      <c r="C1568" s="60">
        <v>0.10199999999999999</v>
      </c>
      <c r="D1568" s="60">
        <v>0.2162</v>
      </c>
    </row>
    <row r="1569" spans="1:4">
      <c r="A1569" s="46">
        <v>1567</v>
      </c>
      <c r="B1569" s="60">
        <v>0.1166</v>
      </c>
      <c r="C1569" s="60">
        <v>0.10199999999999999</v>
      </c>
      <c r="D1569" s="60">
        <v>0.2162</v>
      </c>
    </row>
    <row r="1570" spans="1:4">
      <c r="A1570" s="46">
        <v>1568</v>
      </c>
      <c r="B1570" s="60">
        <v>0.1166</v>
      </c>
      <c r="C1570" s="60">
        <v>0.10199999999999999</v>
      </c>
      <c r="D1570" s="60">
        <v>0.2162</v>
      </c>
    </row>
    <row r="1571" spans="1:4">
      <c r="A1571" s="46">
        <v>1569</v>
      </c>
      <c r="B1571" s="60">
        <v>0.1166</v>
      </c>
      <c r="C1571" s="60">
        <v>0.10199999999999999</v>
      </c>
      <c r="D1571" s="60">
        <v>0.2162</v>
      </c>
    </row>
    <row r="1572" spans="1:4">
      <c r="A1572" s="46">
        <v>1570</v>
      </c>
      <c r="B1572" s="60">
        <v>0.1166</v>
      </c>
      <c r="C1572" s="60">
        <v>0.10199999999999999</v>
      </c>
      <c r="D1572" s="60">
        <v>0.2162</v>
      </c>
    </row>
    <row r="1573" spans="1:4">
      <c r="A1573" s="46">
        <v>1571</v>
      </c>
      <c r="B1573" s="60">
        <v>0.1166</v>
      </c>
      <c r="C1573" s="60">
        <v>0.10199999999999999</v>
      </c>
      <c r="D1573" s="60">
        <v>0.2162</v>
      </c>
    </row>
    <row r="1574" spans="1:4">
      <c r="A1574" s="46">
        <v>1572</v>
      </c>
      <c r="B1574" s="60">
        <v>0.1166</v>
      </c>
      <c r="C1574" s="60">
        <v>0.10199999999999999</v>
      </c>
      <c r="D1574" s="60">
        <v>0.2162</v>
      </c>
    </row>
    <row r="1575" spans="1:4">
      <c r="A1575" s="46">
        <v>1573</v>
      </c>
      <c r="B1575" s="60">
        <v>0.1166</v>
      </c>
      <c r="C1575" s="60">
        <v>0.10199999999999999</v>
      </c>
      <c r="D1575" s="60">
        <v>0.2162</v>
      </c>
    </row>
    <row r="1576" spans="1:4">
      <c r="A1576" s="46">
        <v>1574</v>
      </c>
      <c r="B1576" s="60">
        <v>0.1166</v>
      </c>
      <c r="C1576" s="60">
        <v>0.10199999999999999</v>
      </c>
      <c r="D1576" s="60">
        <v>0.2162</v>
      </c>
    </row>
    <row r="1577" spans="1:4">
      <c r="A1577" s="46">
        <v>1575</v>
      </c>
      <c r="B1577" s="60">
        <v>0.1166</v>
      </c>
      <c r="C1577" s="60">
        <v>0.10199999999999999</v>
      </c>
      <c r="D1577" s="60">
        <v>0.2162</v>
      </c>
    </row>
    <row r="1578" spans="1:4">
      <c r="A1578" s="46">
        <v>1576</v>
      </c>
      <c r="B1578" s="60">
        <v>0.1166</v>
      </c>
      <c r="C1578" s="60">
        <v>0.10199999999999999</v>
      </c>
      <c r="D1578" s="60">
        <v>0.2162</v>
      </c>
    </row>
    <row r="1579" spans="1:4">
      <c r="A1579" s="46">
        <v>1577</v>
      </c>
      <c r="B1579" s="60">
        <v>0.1166</v>
      </c>
      <c r="C1579" s="60">
        <v>0.10199999999999999</v>
      </c>
      <c r="D1579" s="60">
        <v>0.2162</v>
      </c>
    </row>
    <row r="1580" spans="1:4">
      <c r="A1580" s="46">
        <v>1578</v>
      </c>
      <c r="B1580" s="60">
        <v>0.1166</v>
      </c>
      <c r="C1580" s="60">
        <v>0.10199999999999999</v>
      </c>
      <c r="D1580" s="60">
        <v>0.2162</v>
      </c>
    </row>
    <row r="1581" spans="1:4">
      <c r="A1581" s="46">
        <v>1579</v>
      </c>
      <c r="B1581" s="60">
        <v>0.1166</v>
      </c>
      <c r="C1581" s="60">
        <v>0.10199999999999999</v>
      </c>
      <c r="D1581" s="60">
        <v>0.2162</v>
      </c>
    </row>
    <row r="1582" spans="1:4">
      <c r="A1582" s="46">
        <v>1580</v>
      </c>
      <c r="B1582" s="60">
        <v>0.1166</v>
      </c>
      <c r="C1582" s="60">
        <v>0.10199999999999999</v>
      </c>
      <c r="D1582" s="60">
        <v>0.2162</v>
      </c>
    </row>
    <row r="1583" spans="1:4">
      <c r="A1583" s="46">
        <v>1581</v>
      </c>
      <c r="B1583" s="60">
        <v>0.1166</v>
      </c>
      <c r="C1583" s="60">
        <v>0.10199999999999999</v>
      </c>
      <c r="D1583" s="60">
        <v>0.2162</v>
      </c>
    </row>
    <row r="1584" spans="1:4">
      <c r="A1584" s="46">
        <v>1582</v>
      </c>
      <c r="B1584" s="60">
        <v>0.1166</v>
      </c>
      <c r="C1584" s="60">
        <v>0.10199999999999999</v>
      </c>
      <c r="D1584" s="60">
        <v>0.2162</v>
      </c>
    </row>
    <row r="1585" spans="1:4">
      <c r="A1585" s="46">
        <v>1583</v>
      </c>
      <c r="B1585" s="60">
        <v>0.1166</v>
      </c>
      <c r="C1585" s="60">
        <v>0.10199999999999999</v>
      </c>
      <c r="D1585" s="60">
        <v>0.2162</v>
      </c>
    </row>
    <row r="1586" spans="1:4">
      <c r="A1586" s="46">
        <v>1584</v>
      </c>
      <c r="B1586" s="60">
        <v>0.1166</v>
      </c>
      <c r="C1586" s="60">
        <v>0.10199999999999999</v>
      </c>
      <c r="D1586" s="60">
        <v>0.2162</v>
      </c>
    </row>
    <row r="1587" spans="1:4">
      <c r="A1587" s="46">
        <v>1585</v>
      </c>
      <c r="B1587" s="60">
        <v>0.1166</v>
      </c>
      <c r="C1587" s="60">
        <v>0.10199999999999999</v>
      </c>
      <c r="D1587" s="60">
        <v>0.2162</v>
      </c>
    </row>
    <row r="1588" spans="1:4">
      <c r="A1588" s="46">
        <v>1586</v>
      </c>
      <c r="B1588" s="60">
        <v>0.1166</v>
      </c>
      <c r="C1588" s="60">
        <v>0.10199999999999999</v>
      </c>
      <c r="D1588" s="60">
        <v>0.2162</v>
      </c>
    </row>
    <row r="1589" spans="1:4">
      <c r="A1589" s="46">
        <v>1587</v>
      </c>
      <c r="B1589" s="60">
        <v>0.1166</v>
      </c>
      <c r="C1589" s="60">
        <v>0.10199999999999999</v>
      </c>
      <c r="D1589" s="60">
        <v>0.2162</v>
      </c>
    </row>
    <row r="1590" spans="1:4">
      <c r="A1590" s="46">
        <v>1588</v>
      </c>
      <c r="B1590" s="60">
        <v>0.1166</v>
      </c>
      <c r="C1590" s="60">
        <v>0.10199999999999999</v>
      </c>
      <c r="D1590" s="60">
        <v>0.2162</v>
      </c>
    </row>
    <row r="1591" spans="1:4">
      <c r="A1591" s="46">
        <v>1589</v>
      </c>
      <c r="B1591" s="60">
        <v>0.1166</v>
      </c>
      <c r="C1591" s="60">
        <v>0.10199999999999999</v>
      </c>
      <c r="D1591" s="60">
        <v>0.2162</v>
      </c>
    </row>
    <row r="1592" spans="1:4">
      <c r="A1592" s="46">
        <v>1590</v>
      </c>
      <c r="B1592" s="60">
        <v>0.1166</v>
      </c>
      <c r="C1592" s="60">
        <v>0.10199999999999999</v>
      </c>
      <c r="D1592" s="60">
        <v>0.2162</v>
      </c>
    </row>
    <row r="1593" spans="1:4">
      <c r="A1593" s="46">
        <v>1591</v>
      </c>
      <c r="B1593" s="60">
        <v>0.1166</v>
      </c>
      <c r="C1593" s="60">
        <v>0.10199999999999999</v>
      </c>
      <c r="D1593" s="60">
        <v>0.2162</v>
      </c>
    </row>
    <row r="1594" spans="1:4">
      <c r="A1594" s="46">
        <v>1592</v>
      </c>
      <c r="B1594" s="60">
        <v>0.1166</v>
      </c>
      <c r="C1594" s="60">
        <v>0.10199999999999999</v>
      </c>
      <c r="D1594" s="60">
        <v>0.2162</v>
      </c>
    </row>
    <row r="1595" spans="1:4">
      <c r="A1595" s="46">
        <v>1593</v>
      </c>
      <c r="B1595" s="60">
        <v>0.1166</v>
      </c>
      <c r="C1595" s="60">
        <v>0.10199999999999999</v>
      </c>
      <c r="D1595" s="60">
        <v>0.2162</v>
      </c>
    </row>
    <row r="1596" spans="1:4">
      <c r="A1596" s="46">
        <v>1594</v>
      </c>
      <c r="B1596" s="60">
        <v>0.1166</v>
      </c>
      <c r="C1596" s="60">
        <v>0.10199999999999999</v>
      </c>
      <c r="D1596" s="60">
        <v>0.2162</v>
      </c>
    </row>
    <row r="1597" spans="1:4">
      <c r="A1597" s="46">
        <v>1595</v>
      </c>
      <c r="B1597" s="60">
        <v>0.1166</v>
      </c>
      <c r="C1597" s="60">
        <v>0.10199999999999999</v>
      </c>
      <c r="D1597" s="60">
        <v>0.2162</v>
      </c>
    </row>
    <row r="1598" spans="1:4">
      <c r="A1598" s="46">
        <v>1596</v>
      </c>
      <c r="B1598" s="60">
        <v>0.1166</v>
      </c>
      <c r="C1598" s="60">
        <v>0.10199999999999999</v>
      </c>
      <c r="D1598" s="60">
        <v>0.2162</v>
      </c>
    </row>
    <row r="1599" spans="1:4">
      <c r="A1599" s="46">
        <v>1597</v>
      </c>
      <c r="B1599" s="60">
        <v>0.1166</v>
      </c>
      <c r="C1599" s="60">
        <v>0.10199999999999999</v>
      </c>
      <c r="D1599" s="60">
        <v>0.2162</v>
      </c>
    </row>
    <row r="1600" spans="1:4">
      <c r="A1600" s="46">
        <v>1598</v>
      </c>
      <c r="B1600" s="60">
        <v>0.1166</v>
      </c>
      <c r="C1600" s="60">
        <v>0.10199999999999999</v>
      </c>
      <c r="D1600" s="60">
        <v>0.2162</v>
      </c>
    </row>
    <row r="1601" spans="1:4">
      <c r="A1601" s="46">
        <v>1599</v>
      </c>
      <c r="B1601" s="60">
        <v>0.1166</v>
      </c>
      <c r="C1601" s="60">
        <v>0.10199999999999999</v>
      </c>
      <c r="D1601" s="60">
        <v>0.2162</v>
      </c>
    </row>
    <row r="1602" spans="1:4">
      <c r="A1602" s="46">
        <v>1600</v>
      </c>
      <c r="B1602" s="60">
        <v>0.1166</v>
      </c>
      <c r="C1602" s="60">
        <v>0.10199999999999999</v>
      </c>
      <c r="D1602" s="60">
        <v>0.2162</v>
      </c>
    </row>
    <row r="1603" spans="1:4">
      <c r="A1603" s="46">
        <v>1601</v>
      </c>
      <c r="B1603" s="60">
        <v>0.1166</v>
      </c>
      <c r="C1603" s="60">
        <v>0.10199999999999999</v>
      </c>
      <c r="D1603" s="60">
        <v>0.2162</v>
      </c>
    </row>
    <row r="1604" spans="1:4">
      <c r="A1604" s="46">
        <v>1602</v>
      </c>
      <c r="B1604" s="60">
        <v>0.1166</v>
      </c>
      <c r="C1604" s="60">
        <v>0.10199999999999999</v>
      </c>
      <c r="D1604" s="60">
        <v>0.2162</v>
      </c>
    </row>
    <row r="1605" spans="1:4">
      <c r="A1605" s="46">
        <v>1603</v>
      </c>
      <c r="B1605" s="60">
        <v>0.1166</v>
      </c>
      <c r="C1605" s="60">
        <v>0.10199999999999999</v>
      </c>
      <c r="D1605" s="60">
        <v>0.2162</v>
      </c>
    </row>
    <row r="1606" spans="1:4">
      <c r="A1606" s="46">
        <v>1604</v>
      </c>
      <c r="B1606" s="60">
        <v>0.1166</v>
      </c>
      <c r="C1606" s="60">
        <v>0.10199999999999999</v>
      </c>
      <c r="D1606" s="60">
        <v>0.2162</v>
      </c>
    </row>
    <row r="1607" spans="1:4">
      <c r="A1607" s="46">
        <v>1605</v>
      </c>
      <c r="B1607" s="60">
        <v>0.1166</v>
      </c>
      <c r="C1607" s="60">
        <v>0.10199999999999999</v>
      </c>
      <c r="D1607" s="60">
        <v>0.2162</v>
      </c>
    </row>
    <row r="1608" spans="1:4">
      <c r="A1608" s="46">
        <v>1606</v>
      </c>
      <c r="B1608" s="60">
        <v>0.1166</v>
      </c>
      <c r="C1608" s="60">
        <v>0.10199999999999999</v>
      </c>
      <c r="D1608" s="60">
        <v>0.2162</v>
      </c>
    </row>
    <row r="1609" spans="1:4">
      <c r="A1609" s="46">
        <v>1607</v>
      </c>
      <c r="B1609" s="60">
        <v>0.1166</v>
      </c>
      <c r="C1609" s="60">
        <v>0.10199999999999999</v>
      </c>
      <c r="D1609" s="60">
        <v>0.2162</v>
      </c>
    </row>
    <row r="1610" spans="1:4">
      <c r="A1610" s="46">
        <v>1608</v>
      </c>
      <c r="B1610" s="60">
        <v>0.1166</v>
      </c>
      <c r="C1610" s="60">
        <v>0.10199999999999999</v>
      </c>
      <c r="D1610" s="60">
        <v>0.2162</v>
      </c>
    </row>
    <row r="1611" spans="1:4">
      <c r="A1611" s="46">
        <v>1609</v>
      </c>
      <c r="B1611" s="60">
        <v>0.1166</v>
      </c>
      <c r="C1611" s="60">
        <v>0.10199999999999999</v>
      </c>
      <c r="D1611" s="60">
        <v>0.2162</v>
      </c>
    </row>
    <row r="1612" spans="1:4">
      <c r="A1612" s="46">
        <v>1610</v>
      </c>
      <c r="B1612" s="60">
        <v>0.1166</v>
      </c>
      <c r="C1612" s="60">
        <v>0.10199999999999999</v>
      </c>
      <c r="D1612" s="60">
        <v>0.2162</v>
      </c>
    </row>
    <row r="1613" spans="1:4">
      <c r="A1613" s="46">
        <v>1611</v>
      </c>
      <c r="B1613" s="60">
        <v>0.1166</v>
      </c>
      <c r="C1613" s="60">
        <v>0.10199999999999999</v>
      </c>
      <c r="D1613" s="60">
        <v>0.2162</v>
      </c>
    </row>
    <row r="1614" spans="1:4">
      <c r="A1614" s="46">
        <v>1612</v>
      </c>
      <c r="B1614" s="60">
        <v>0.1166</v>
      </c>
      <c r="C1614" s="60">
        <v>0.10199999999999999</v>
      </c>
      <c r="D1614" s="60">
        <v>0.2162</v>
      </c>
    </row>
    <row r="1615" spans="1:4">
      <c r="A1615" s="46">
        <v>1613</v>
      </c>
      <c r="B1615" s="60">
        <v>0.1166</v>
      </c>
      <c r="C1615" s="60">
        <v>0.10199999999999999</v>
      </c>
      <c r="D1615" s="60">
        <v>0.2162</v>
      </c>
    </row>
    <row r="1616" spans="1:4">
      <c r="A1616" s="46">
        <v>1614</v>
      </c>
      <c r="B1616" s="60">
        <v>0.1166</v>
      </c>
      <c r="C1616" s="60">
        <v>0.10199999999999999</v>
      </c>
      <c r="D1616" s="60">
        <v>0.2162</v>
      </c>
    </row>
    <row r="1617" spans="1:4">
      <c r="A1617" s="46">
        <v>1615</v>
      </c>
      <c r="B1617" s="60">
        <v>0.1166</v>
      </c>
      <c r="C1617" s="60">
        <v>0.10199999999999999</v>
      </c>
      <c r="D1617" s="60">
        <v>0.2162</v>
      </c>
    </row>
    <row r="1618" spans="1:4">
      <c r="A1618" s="46">
        <v>1616</v>
      </c>
      <c r="B1618" s="60">
        <v>0.1166</v>
      </c>
      <c r="C1618" s="60">
        <v>0.10199999999999999</v>
      </c>
      <c r="D1618" s="60">
        <v>0.2162</v>
      </c>
    </row>
    <row r="1619" spans="1:4">
      <c r="A1619" s="46">
        <v>1617</v>
      </c>
      <c r="B1619" s="60">
        <v>0.1166</v>
      </c>
      <c r="C1619" s="60">
        <v>0.10199999999999999</v>
      </c>
      <c r="D1619" s="60">
        <v>0.2162</v>
      </c>
    </row>
    <row r="1620" spans="1:4">
      <c r="A1620" s="46">
        <v>1618</v>
      </c>
      <c r="B1620" s="60">
        <v>0.1166</v>
      </c>
      <c r="C1620" s="60">
        <v>0.10199999999999999</v>
      </c>
      <c r="D1620" s="60">
        <v>0.2162</v>
      </c>
    </row>
    <row r="1621" spans="1:4">
      <c r="A1621" s="46">
        <v>1619</v>
      </c>
      <c r="B1621" s="60">
        <v>0.1166</v>
      </c>
      <c r="C1621" s="60">
        <v>0.10199999999999999</v>
      </c>
      <c r="D1621" s="60">
        <v>0.2162</v>
      </c>
    </row>
    <row r="1622" spans="1:4">
      <c r="A1622" s="46">
        <v>1620</v>
      </c>
      <c r="B1622" s="60">
        <v>0.1166</v>
      </c>
      <c r="C1622" s="60">
        <v>0.10199999999999999</v>
      </c>
      <c r="D1622" s="60">
        <v>0.2162</v>
      </c>
    </row>
    <row r="1623" spans="1:4">
      <c r="A1623" s="46">
        <v>1621</v>
      </c>
      <c r="B1623" s="60">
        <v>0.1166</v>
      </c>
      <c r="C1623" s="60">
        <v>0.10199999999999999</v>
      </c>
      <c r="D1623" s="60">
        <v>0.2162</v>
      </c>
    </row>
    <row r="1624" spans="1:4">
      <c r="A1624" s="46">
        <v>1622</v>
      </c>
      <c r="B1624" s="60">
        <v>0.1166</v>
      </c>
      <c r="C1624" s="60">
        <v>0.10199999999999999</v>
      </c>
      <c r="D1624" s="60">
        <v>0.2162</v>
      </c>
    </row>
    <row r="1625" spans="1:4">
      <c r="A1625" s="46">
        <v>1623</v>
      </c>
      <c r="B1625" s="60">
        <v>0.1166</v>
      </c>
      <c r="C1625" s="60">
        <v>0.10199999999999999</v>
      </c>
      <c r="D1625" s="60">
        <v>0.2162</v>
      </c>
    </row>
    <row r="1626" spans="1:4">
      <c r="A1626" s="46">
        <v>1624</v>
      </c>
      <c r="B1626" s="60">
        <v>0.1166</v>
      </c>
      <c r="C1626" s="60">
        <v>0.10199999999999999</v>
      </c>
      <c r="D1626" s="60">
        <v>0.2162</v>
      </c>
    </row>
    <row r="1627" spans="1:4">
      <c r="A1627" s="46">
        <v>1625</v>
      </c>
      <c r="B1627" s="60">
        <v>0.1166</v>
      </c>
      <c r="C1627" s="60">
        <v>0.10199999999999999</v>
      </c>
      <c r="D1627" s="60">
        <v>0.2162</v>
      </c>
    </row>
    <row r="1628" spans="1:4">
      <c r="A1628" s="46">
        <v>1626</v>
      </c>
      <c r="B1628" s="60">
        <v>0.1166</v>
      </c>
      <c r="C1628" s="60">
        <v>0.10199999999999999</v>
      </c>
      <c r="D1628" s="60">
        <v>0.2162</v>
      </c>
    </row>
    <row r="1629" spans="1:4">
      <c r="A1629" s="46">
        <v>1627</v>
      </c>
      <c r="B1629" s="60">
        <v>0.1166</v>
      </c>
      <c r="C1629" s="60">
        <v>0.10199999999999999</v>
      </c>
      <c r="D1629" s="60">
        <v>0.2162</v>
      </c>
    </row>
    <row r="1630" spans="1:4">
      <c r="A1630" s="46">
        <v>1628</v>
      </c>
      <c r="B1630" s="60">
        <v>0.1166</v>
      </c>
      <c r="C1630" s="60">
        <v>0.10199999999999999</v>
      </c>
      <c r="D1630" s="60">
        <v>0.2162</v>
      </c>
    </row>
    <row r="1631" spans="1:4">
      <c r="A1631" s="46">
        <v>1629</v>
      </c>
      <c r="B1631" s="60">
        <v>0.1166</v>
      </c>
      <c r="C1631" s="60">
        <v>0.10199999999999999</v>
      </c>
      <c r="D1631" s="60">
        <v>0.2162</v>
      </c>
    </row>
    <row r="1632" spans="1:4">
      <c r="A1632" s="46">
        <v>1630</v>
      </c>
      <c r="B1632" s="60">
        <v>0.1166</v>
      </c>
      <c r="C1632" s="60">
        <v>0.10199999999999999</v>
      </c>
      <c r="D1632" s="60">
        <v>0.2162</v>
      </c>
    </row>
    <row r="1633" spans="1:4">
      <c r="A1633" s="46">
        <v>1631</v>
      </c>
      <c r="B1633" s="60">
        <v>0.1166</v>
      </c>
      <c r="C1633" s="60">
        <v>0.10199999999999999</v>
      </c>
      <c r="D1633" s="60">
        <v>0.2162</v>
      </c>
    </row>
    <row r="1634" spans="1:4">
      <c r="A1634" s="46">
        <v>1632</v>
      </c>
      <c r="B1634" s="60">
        <v>0.1166</v>
      </c>
      <c r="C1634" s="60">
        <v>0.10199999999999999</v>
      </c>
      <c r="D1634" s="60">
        <v>0.2162</v>
      </c>
    </row>
    <row r="1635" spans="1:4">
      <c r="A1635" s="46">
        <v>1633</v>
      </c>
      <c r="B1635" s="60">
        <v>0.1166</v>
      </c>
      <c r="C1635" s="60">
        <v>0.10199999999999999</v>
      </c>
      <c r="D1635" s="60">
        <v>0.2162</v>
      </c>
    </row>
    <row r="1636" spans="1:4">
      <c r="A1636" s="46">
        <v>1634</v>
      </c>
      <c r="B1636" s="60">
        <v>0.1166</v>
      </c>
      <c r="C1636" s="60">
        <v>0.10199999999999999</v>
      </c>
      <c r="D1636" s="60">
        <v>0.2162</v>
      </c>
    </row>
    <row r="1637" spans="1:4">
      <c r="A1637" s="46">
        <v>1635</v>
      </c>
      <c r="B1637" s="60">
        <v>0.1166</v>
      </c>
      <c r="C1637" s="60">
        <v>0.10199999999999999</v>
      </c>
      <c r="D1637" s="60">
        <v>0.2162</v>
      </c>
    </row>
    <row r="1638" spans="1:4">
      <c r="A1638" s="46">
        <v>1636</v>
      </c>
      <c r="B1638" s="60">
        <v>0.1166</v>
      </c>
      <c r="C1638" s="60">
        <v>0.10199999999999999</v>
      </c>
      <c r="D1638" s="60">
        <v>0.2162</v>
      </c>
    </row>
    <row r="1639" spans="1:4">
      <c r="A1639" s="46">
        <v>1637</v>
      </c>
      <c r="B1639" s="60">
        <v>0.1166</v>
      </c>
      <c r="C1639" s="60">
        <v>0.10199999999999999</v>
      </c>
      <c r="D1639" s="60">
        <v>0.2162</v>
      </c>
    </row>
    <row r="1640" spans="1:4">
      <c r="A1640" s="46">
        <v>1638</v>
      </c>
      <c r="B1640" s="60">
        <v>0.1166</v>
      </c>
      <c r="C1640" s="60">
        <v>0.10199999999999999</v>
      </c>
      <c r="D1640" s="60">
        <v>0.2162</v>
      </c>
    </row>
    <row r="1641" spans="1:4">
      <c r="A1641" s="46">
        <v>1639</v>
      </c>
      <c r="B1641" s="60">
        <v>0.1166</v>
      </c>
      <c r="C1641" s="60">
        <v>0.10199999999999999</v>
      </c>
      <c r="D1641" s="60">
        <v>0.2162</v>
      </c>
    </row>
    <row r="1642" spans="1:4">
      <c r="A1642" s="46">
        <v>1640</v>
      </c>
      <c r="B1642" s="60">
        <v>0.1166</v>
      </c>
      <c r="C1642" s="60">
        <v>0.10199999999999999</v>
      </c>
      <c r="D1642" s="60">
        <v>0.2162</v>
      </c>
    </row>
    <row r="1643" spans="1:4">
      <c r="A1643" s="46">
        <v>1641</v>
      </c>
      <c r="B1643" s="60">
        <v>0.1166</v>
      </c>
      <c r="C1643" s="60">
        <v>0.10199999999999999</v>
      </c>
      <c r="D1643" s="60">
        <v>0.2162</v>
      </c>
    </row>
    <row r="1644" spans="1:4">
      <c r="A1644" s="46">
        <v>1642</v>
      </c>
      <c r="B1644" s="60">
        <v>0.1166</v>
      </c>
      <c r="C1644" s="60">
        <v>0.10199999999999999</v>
      </c>
      <c r="D1644" s="60">
        <v>0.2162</v>
      </c>
    </row>
    <row r="1645" spans="1:4">
      <c r="A1645" s="46">
        <v>1643</v>
      </c>
      <c r="B1645" s="60">
        <v>0.1166</v>
      </c>
      <c r="C1645" s="60">
        <v>0.10199999999999999</v>
      </c>
      <c r="D1645" s="60">
        <v>0.2162</v>
      </c>
    </row>
    <row r="1646" spans="1:4">
      <c r="A1646" s="46">
        <v>1644</v>
      </c>
      <c r="B1646" s="60">
        <v>0.1166</v>
      </c>
      <c r="C1646" s="60">
        <v>0.10199999999999999</v>
      </c>
      <c r="D1646" s="60">
        <v>0.2162</v>
      </c>
    </row>
    <row r="1647" spans="1:4">
      <c r="A1647" s="46">
        <v>1645</v>
      </c>
      <c r="B1647" s="60">
        <v>0.1166</v>
      </c>
      <c r="C1647" s="60">
        <v>0.10199999999999999</v>
      </c>
      <c r="D1647" s="60">
        <v>0.2162</v>
      </c>
    </row>
    <row r="1648" spans="1:4">
      <c r="A1648" s="46">
        <v>1646</v>
      </c>
      <c r="B1648" s="60">
        <v>0.1166</v>
      </c>
      <c r="C1648" s="60">
        <v>0.10199999999999999</v>
      </c>
      <c r="D1648" s="60">
        <v>0.2162</v>
      </c>
    </row>
    <row r="1649" spans="1:4">
      <c r="A1649" s="46">
        <v>1647</v>
      </c>
      <c r="B1649" s="60">
        <v>0.1166</v>
      </c>
      <c r="C1649" s="60">
        <v>0.10199999999999999</v>
      </c>
      <c r="D1649" s="60">
        <v>0.2162</v>
      </c>
    </row>
    <row r="1650" spans="1:4">
      <c r="A1650" s="46">
        <v>1648</v>
      </c>
      <c r="B1650" s="60">
        <v>0.1166</v>
      </c>
      <c r="C1650" s="60">
        <v>0.10199999999999999</v>
      </c>
      <c r="D1650" s="60">
        <v>0.2162</v>
      </c>
    </row>
    <row r="1651" spans="1:4">
      <c r="A1651" s="46">
        <v>1649</v>
      </c>
      <c r="B1651" s="60">
        <v>0.1166</v>
      </c>
      <c r="C1651" s="60">
        <v>0.10199999999999999</v>
      </c>
      <c r="D1651" s="60">
        <v>0.2162</v>
      </c>
    </row>
    <row r="1652" spans="1:4">
      <c r="A1652" s="46">
        <v>1650</v>
      </c>
      <c r="B1652" s="60">
        <v>0.1166</v>
      </c>
      <c r="C1652" s="60">
        <v>0.10199999999999999</v>
      </c>
      <c r="D1652" s="60">
        <v>0.2162</v>
      </c>
    </row>
    <row r="1653" spans="1:4">
      <c r="A1653" s="46">
        <v>1651</v>
      </c>
      <c r="B1653" s="60">
        <v>0.1166</v>
      </c>
      <c r="C1653" s="60">
        <v>0.10199999999999999</v>
      </c>
      <c r="D1653" s="60">
        <v>0.2162</v>
      </c>
    </row>
    <row r="1654" spans="1:4">
      <c r="A1654" s="46">
        <v>1652</v>
      </c>
      <c r="B1654" s="60">
        <v>0.1166</v>
      </c>
      <c r="C1654" s="60">
        <v>0.10199999999999999</v>
      </c>
      <c r="D1654" s="60">
        <v>0.2162</v>
      </c>
    </row>
    <row r="1655" spans="1:4">
      <c r="A1655" s="46">
        <v>1653</v>
      </c>
      <c r="B1655" s="60">
        <v>0.1166</v>
      </c>
      <c r="C1655" s="60">
        <v>0.10199999999999999</v>
      </c>
      <c r="D1655" s="60">
        <v>0.2162</v>
      </c>
    </row>
    <row r="1656" spans="1:4">
      <c r="A1656" s="46">
        <v>1654</v>
      </c>
      <c r="B1656" s="60">
        <v>0.1166</v>
      </c>
      <c r="C1656" s="60">
        <v>0.10199999999999999</v>
      </c>
      <c r="D1656" s="60">
        <v>0.2162</v>
      </c>
    </row>
    <row r="1657" spans="1:4">
      <c r="A1657" s="46">
        <v>1655</v>
      </c>
      <c r="B1657" s="60">
        <v>0.1166</v>
      </c>
      <c r="C1657" s="60">
        <v>0.10199999999999999</v>
      </c>
      <c r="D1657" s="60">
        <v>0.2162</v>
      </c>
    </row>
    <row r="1658" spans="1:4">
      <c r="A1658" s="46">
        <v>1656</v>
      </c>
      <c r="B1658" s="60">
        <v>0.1166</v>
      </c>
      <c r="C1658" s="60">
        <v>0.10199999999999999</v>
      </c>
      <c r="D1658" s="60">
        <v>0.2162</v>
      </c>
    </row>
    <row r="1659" spans="1:4">
      <c r="A1659" s="46">
        <v>1657</v>
      </c>
      <c r="B1659" s="60">
        <v>0.1166</v>
      </c>
      <c r="C1659" s="60">
        <v>0.10199999999999999</v>
      </c>
      <c r="D1659" s="60">
        <v>0.2162</v>
      </c>
    </row>
    <row r="1660" spans="1:4">
      <c r="A1660" s="46">
        <v>1658</v>
      </c>
      <c r="B1660" s="60">
        <v>0.1166</v>
      </c>
      <c r="C1660" s="60">
        <v>0.10199999999999999</v>
      </c>
      <c r="D1660" s="60">
        <v>0.2162</v>
      </c>
    </row>
    <row r="1661" spans="1:4">
      <c r="A1661" s="46">
        <v>1659</v>
      </c>
      <c r="B1661" s="60">
        <v>0.1166</v>
      </c>
      <c r="C1661" s="60">
        <v>0.10199999999999999</v>
      </c>
      <c r="D1661" s="60">
        <v>0.2162</v>
      </c>
    </row>
    <row r="1662" spans="1:4">
      <c r="A1662" s="46">
        <v>1660</v>
      </c>
      <c r="B1662" s="60">
        <v>0.1166</v>
      </c>
      <c r="C1662" s="60">
        <v>0.10199999999999999</v>
      </c>
      <c r="D1662" s="60">
        <v>0.2162</v>
      </c>
    </row>
    <row r="1663" spans="1:4">
      <c r="A1663" s="46">
        <v>1661</v>
      </c>
      <c r="B1663" s="60">
        <v>0.1166</v>
      </c>
      <c r="C1663" s="60">
        <v>0.10199999999999999</v>
      </c>
      <c r="D1663" s="60">
        <v>0.2162</v>
      </c>
    </row>
    <row r="1664" spans="1:4">
      <c r="A1664" s="46">
        <v>1662</v>
      </c>
      <c r="B1664" s="60">
        <v>0.1166</v>
      </c>
      <c r="C1664" s="60">
        <v>0.10199999999999999</v>
      </c>
      <c r="D1664" s="60">
        <v>0.2162</v>
      </c>
    </row>
    <row r="1665" spans="1:4">
      <c r="A1665" s="46">
        <v>1663</v>
      </c>
      <c r="B1665" s="60">
        <v>0.1166</v>
      </c>
      <c r="C1665" s="60">
        <v>0.10199999999999999</v>
      </c>
      <c r="D1665" s="60">
        <v>0.2162</v>
      </c>
    </row>
    <row r="1666" spans="1:4">
      <c r="A1666" s="46">
        <v>1664</v>
      </c>
      <c r="B1666" s="60">
        <v>0.1166</v>
      </c>
      <c r="C1666" s="60">
        <v>0.10199999999999999</v>
      </c>
      <c r="D1666" s="60">
        <v>0.2162</v>
      </c>
    </row>
    <row r="1667" spans="1:4">
      <c r="A1667" s="46">
        <v>1665</v>
      </c>
      <c r="B1667" s="60">
        <v>0.1166</v>
      </c>
      <c r="C1667" s="60">
        <v>0.10199999999999999</v>
      </c>
      <c r="D1667" s="60">
        <v>0.2162</v>
      </c>
    </row>
    <row r="1668" spans="1:4">
      <c r="A1668" s="46">
        <v>1666</v>
      </c>
      <c r="B1668" s="60">
        <v>0.1166</v>
      </c>
      <c r="C1668" s="60">
        <v>0.10199999999999999</v>
      </c>
      <c r="D1668" s="60">
        <v>0.2162</v>
      </c>
    </row>
    <row r="1669" spans="1:4">
      <c r="A1669" s="46">
        <v>1667</v>
      </c>
      <c r="B1669" s="60">
        <v>0.1166</v>
      </c>
      <c r="C1669" s="60">
        <v>0.10199999999999999</v>
      </c>
      <c r="D1669" s="60">
        <v>0.2162</v>
      </c>
    </row>
    <row r="1670" spans="1:4">
      <c r="A1670" s="46">
        <v>1668</v>
      </c>
      <c r="B1670" s="60">
        <v>0.1166</v>
      </c>
      <c r="C1670" s="60">
        <v>0.10199999999999999</v>
      </c>
      <c r="D1670" s="60">
        <v>0.2162</v>
      </c>
    </row>
    <row r="1671" spans="1:4">
      <c r="A1671" s="46">
        <v>1669</v>
      </c>
      <c r="B1671" s="60">
        <v>0.1166</v>
      </c>
      <c r="C1671" s="60">
        <v>0.10199999999999999</v>
      </c>
      <c r="D1671" s="60">
        <v>0.2162</v>
      </c>
    </row>
    <row r="1672" spans="1:4">
      <c r="A1672" s="46">
        <v>1670</v>
      </c>
      <c r="B1672" s="60">
        <v>0.1166</v>
      </c>
      <c r="C1672" s="60">
        <v>0.10199999999999999</v>
      </c>
      <c r="D1672" s="60">
        <v>0.2162</v>
      </c>
    </row>
    <row r="1673" spans="1:4">
      <c r="A1673" s="46">
        <v>1671</v>
      </c>
      <c r="B1673" s="60">
        <v>0.1166</v>
      </c>
      <c r="C1673" s="60">
        <v>0.10199999999999999</v>
      </c>
      <c r="D1673" s="60">
        <v>0.2162</v>
      </c>
    </row>
    <row r="1674" spans="1:4">
      <c r="A1674" s="46">
        <v>1672</v>
      </c>
      <c r="B1674" s="60">
        <v>0.1166</v>
      </c>
      <c r="C1674" s="60">
        <v>0.10199999999999999</v>
      </c>
      <c r="D1674" s="60">
        <v>0.2162</v>
      </c>
    </row>
    <row r="1675" spans="1:4">
      <c r="A1675" s="46">
        <v>1673</v>
      </c>
      <c r="B1675" s="60">
        <v>0.1166</v>
      </c>
      <c r="C1675" s="60">
        <v>0.10199999999999999</v>
      </c>
      <c r="D1675" s="60">
        <v>0.2162</v>
      </c>
    </row>
    <row r="1676" spans="1:4">
      <c r="A1676" s="46">
        <v>1674</v>
      </c>
      <c r="B1676" s="60">
        <v>0.1166</v>
      </c>
      <c r="C1676" s="60">
        <v>0.10199999999999999</v>
      </c>
      <c r="D1676" s="60">
        <v>0.2162</v>
      </c>
    </row>
    <row r="1677" spans="1:4">
      <c r="A1677" s="46">
        <v>1675</v>
      </c>
      <c r="B1677" s="60">
        <v>0.1166</v>
      </c>
      <c r="C1677" s="60">
        <v>0.10199999999999999</v>
      </c>
      <c r="D1677" s="60">
        <v>0.2162</v>
      </c>
    </row>
    <row r="1678" spans="1:4">
      <c r="A1678" s="46">
        <v>1676</v>
      </c>
      <c r="B1678" s="60">
        <v>0.1166</v>
      </c>
      <c r="C1678" s="60">
        <v>0.10199999999999999</v>
      </c>
      <c r="D1678" s="60">
        <v>0.2162</v>
      </c>
    </row>
    <row r="1679" spans="1:4">
      <c r="A1679" s="46">
        <v>1677</v>
      </c>
      <c r="B1679" s="60">
        <v>0.1166</v>
      </c>
      <c r="C1679" s="60">
        <v>0.10199999999999999</v>
      </c>
      <c r="D1679" s="60">
        <v>0.2162</v>
      </c>
    </row>
    <row r="1680" spans="1:4">
      <c r="A1680" s="46">
        <v>1678</v>
      </c>
      <c r="B1680" s="60">
        <v>0.1166</v>
      </c>
      <c r="C1680" s="60">
        <v>0.10199999999999999</v>
      </c>
      <c r="D1680" s="60">
        <v>0.2162</v>
      </c>
    </row>
    <row r="1681" spans="1:4">
      <c r="A1681" s="46">
        <v>1679</v>
      </c>
      <c r="B1681" s="60">
        <v>0.1166</v>
      </c>
      <c r="C1681" s="60">
        <v>0.10199999999999999</v>
      </c>
      <c r="D1681" s="60">
        <v>0.2162</v>
      </c>
    </row>
    <row r="1682" spans="1:4">
      <c r="A1682" s="46">
        <v>1680</v>
      </c>
      <c r="B1682" s="60">
        <v>0.1166</v>
      </c>
      <c r="C1682" s="60">
        <v>0.10199999999999999</v>
      </c>
      <c r="D1682" s="60">
        <v>0.2162</v>
      </c>
    </row>
    <row r="1683" spans="1:4">
      <c r="A1683" s="46">
        <v>1681</v>
      </c>
      <c r="B1683" s="60">
        <v>0.1166</v>
      </c>
      <c r="C1683" s="60">
        <v>0.10199999999999999</v>
      </c>
      <c r="D1683" s="60">
        <v>0.2162</v>
      </c>
    </row>
    <row r="1684" spans="1:4">
      <c r="A1684" s="46">
        <v>1682</v>
      </c>
      <c r="B1684" s="60">
        <v>0.1166</v>
      </c>
      <c r="C1684" s="60">
        <v>0.10199999999999999</v>
      </c>
      <c r="D1684" s="60">
        <v>0.2162</v>
      </c>
    </row>
    <row r="1685" spans="1:4">
      <c r="A1685" s="46">
        <v>1683</v>
      </c>
      <c r="B1685" s="60">
        <v>0.1166</v>
      </c>
      <c r="C1685" s="60">
        <v>0.10199999999999999</v>
      </c>
      <c r="D1685" s="60">
        <v>0.2162</v>
      </c>
    </row>
    <row r="1686" spans="1:4">
      <c r="A1686" s="46">
        <v>1684</v>
      </c>
      <c r="B1686" s="60">
        <v>0.1166</v>
      </c>
      <c r="C1686" s="60">
        <v>0.10199999999999999</v>
      </c>
      <c r="D1686" s="60">
        <v>0.2162</v>
      </c>
    </row>
    <row r="1687" spans="1:4">
      <c r="A1687" s="46">
        <v>1685</v>
      </c>
      <c r="B1687" s="60">
        <v>0.1166</v>
      </c>
      <c r="C1687" s="60">
        <v>0.10199999999999999</v>
      </c>
      <c r="D1687" s="60">
        <v>0.2162</v>
      </c>
    </row>
    <row r="1688" spans="1:4">
      <c r="A1688" s="46">
        <v>1686</v>
      </c>
      <c r="B1688" s="60">
        <v>0.1166</v>
      </c>
      <c r="C1688" s="60">
        <v>0.10199999999999999</v>
      </c>
      <c r="D1688" s="60">
        <v>0.2162</v>
      </c>
    </row>
    <row r="1689" spans="1:4">
      <c r="A1689" s="46">
        <v>1687</v>
      </c>
      <c r="B1689" s="60">
        <v>0.1166</v>
      </c>
      <c r="C1689" s="60">
        <v>0.10199999999999999</v>
      </c>
      <c r="D1689" s="60">
        <v>0.2162</v>
      </c>
    </row>
    <row r="1690" spans="1:4">
      <c r="A1690" s="46">
        <v>1688</v>
      </c>
      <c r="B1690" s="60">
        <v>0.1166</v>
      </c>
      <c r="C1690" s="60">
        <v>0.10199999999999999</v>
      </c>
      <c r="D1690" s="60">
        <v>0.2162</v>
      </c>
    </row>
    <row r="1691" spans="1:4">
      <c r="A1691" s="46">
        <v>1689</v>
      </c>
      <c r="B1691" s="60">
        <v>0.1166</v>
      </c>
      <c r="C1691" s="60">
        <v>0.10199999999999999</v>
      </c>
      <c r="D1691" s="60">
        <v>0.2162</v>
      </c>
    </row>
    <row r="1692" spans="1:4">
      <c r="A1692" s="46">
        <v>1690</v>
      </c>
      <c r="B1692" s="60">
        <v>0.1166</v>
      </c>
      <c r="C1692" s="60">
        <v>0.10199999999999999</v>
      </c>
      <c r="D1692" s="60">
        <v>0.2162</v>
      </c>
    </row>
    <row r="1693" spans="1:4">
      <c r="A1693" s="46">
        <v>1691</v>
      </c>
      <c r="B1693" s="60">
        <v>0.1166</v>
      </c>
      <c r="C1693" s="60">
        <v>0.10199999999999999</v>
      </c>
      <c r="D1693" s="60">
        <v>0.2162</v>
      </c>
    </row>
    <row r="1694" spans="1:4">
      <c r="A1694" s="46">
        <v>1692</v>
      </c>
      <c r="B1694" s="60">
        <v>0.1166</v>
      </c>
      <c r="C1694" s="60">
        <v>0.10199999999999999</v>
      </c>
      <c r="D1694" s="60">
        <v>0.2162</v>
      </c>
    </row>
    <row r="1695" spans="1:4">
      <c r="A1695" s="46">
        <v>1693</v>
      </c>
      <c r="B1695" s="60">
        <v>0.1166</v>
      </c>
      <c r="C1695" s="60">
        <v>0.10199999999999999</v>
      </c>
      <c r="D1695" s="60">
        <v>0.2162</v>
      </c>
    </row>
    <row r="1696" spans="1:4">
      <c r="A1696" s="46">
        <v>1694</v>
      </c>
      <c r="B1696" s="60">
        <v>0.1166</v>
      </c>
      <c r="C1696" s="60">
        <v>0.10199999999999999</v>
      </c>
      <c r="D1696" s="60">
        <v>0.2162</v>
      </c>
    </row>
    <row r="1697" spans="1:4">
      <c r="A1697" s="46">
        <v>1695</v>
      </c>
      <c r="B1697" s="60">
        <v>0.1166</v>
      </c>
      <c r="C1697" s="60">
        <v>0.10199999999999999</v>
      </c>
      <c r="D1697" s="60">
        <v>0.2162</v>
      </c>
    </row>
    <row r="1698" spans="1:4">
      <c r="A1698" s="46">
        <v>1696</v>
      </c>
      <c r="B1698" s="60">
        <v>0.1166</v>
      </c>
      <c r="C1698" s="60">
        <v>0.10199999999999999</v>
      </c>
      <c r="D1698" s="60">
        <v>0.2162</v>
      </c>
    </row>
    <row r="1699" spans="1:4">
      <c r="A1699" s="46">
        <v>1697</v>
      </c>
      <c r="B1699" s="60">
        <v>0.1166</v>
      </c>
      <c r="C1699" s="60">
        <v>0.10199999999999999</v>
      </c>
      <c r="D1699" s="60">
        <v>0.2162</v>
      </c>
    </row>
    <row r="1700" spans="1:4">
      <c r="A1700" s="46">
        <v>1698</v>
      </c>
      <c r="B1700" s="60">
        <v>0.1166</v>
      </c>
      <c r="C1700" s="60">
        <v>0.10199999999999999</v>
      </c>
      <c r="D1700" s="60">
        <v>0.2162</v>
      </c>
    </row>
    <row r="1701" spans="1:4">
      <c r="A1701" s="46">
        <v>1699</v>
      </c>
      <c r="B1701" s="60">
        <v>0.1166</v>
      </c>
      <c r="C1701" s="60">
        <v>0.10199999999999999</v>
      </c>
      <c r="D1701" s="60">
        <v>0.2162</v>
      </c>
    </row>
    <row r="1702" spans="1:4">
      <c r="A1702" s="46">
        <v>1700</v>
      </c>
      <c r="B1702" s="60">
        <v>0.1166</v>
      </c>
      <c r="C1702" s="60">
        <v>0.10199999999999999</v>
      </c>
      <c r="D1702" s="60">
        <v>0.2162</v>
      </c>
    </row>
    <row r="1703" spans="1:4">
      <c r="A1703" s="46">
        <v>1701</v>
      </c>
      <c r="B1703" s="60">
        <v>0.1166</v>
      </c>
      <c r="C1703" s="60">
        <v>0.10199999999999999</v>
      </c>
      <c r="D1703" s="60">
        <v>0.2162</v>
      </c>
    </row>
    <row r="1704" spans="1:4">
      <c r="A1704" s="46">
        <v>1702</v>
      </c>
      <c r="B1704" s="60">
        <v>0.1166</v>
      </c>
      <c r="C1704" s="60">
        <v>0.10199999999999999</v>
      </c>
      <c r="D1704" s="60">
        <v>0.2162</v>
      </c>
    </row>
    <row r="1705" spans="1:4">
      <c r="A1705" s="46">
        <v>1703</v>
      </c>
      <c r="B1705" s="60">
        <v>0.1166</v>
      </c>
      <c r="C1705" s="60">
        <v>0.10199999999999999</v>
      </c>
      <c r="D1705" s="60">
        <v>0.2162</v>
      </c>
    </row>
    <row r="1706" spans="1:4">
      <c r="A1706" s="46">
        <v>1704</v>
      </c>
      <c r="B1706" s="60">
        <v>0.1166</v>
      </c>
      <c r="C1706" s="60">
        <v>0.10199999999999999</v>
      </c>
      <c r="D1706" s="60">
        <v>0.2162</v>
      </c>
    </row>
    <row r="1707" spans="1:4">
      <c r="A1707" s="46">
        <v>1705</v>
      </c>
      <c r="B1707" s="60">
        <v>0.1166</v>
      </c>
      <c r="C1707" s="60">
        <v>0.10199999999999999</v>
      </c>
      <c r="D1707" s="60">
        <v>0.2162</v>
      </c>
    </row>
    <row r="1708" spans="1:4">
      <c r="A1708" s="46">
        <v>1706</v>
      </c>
      <c r="B1708" s="60">
        <v>0.1166</v>
      </c>
      <c r="C1708" s="60">
        <v>0.10199999999999999</v>
      </c>
      <c r="D1708" s="60">
        <v>0.2162</v>
      </c>
    </row>
    <row r="1709" spans="1:4">
      <c r="A1709" s="46">
        <v>1707</v>
      </c>
      <c r="B1709" s="60">
        <v>0.1166</v>
      </c>
      <c r="C1709" s="60">
        <v>0.10199999999999999</v>
      </c>
      <c r="D1709" s="60">
        <v>0.2162</v>
      </c>
    </row>
    <row r="1710" spans="1:4">
      <c r="A1710" s="46">
        <v>1708</v>
      </c>
      <c r="B1710" s="60">
        <v>0.1166</v>
      </c>
      <c r="C1710" s="60">
        <v>0.10199999999999999</v>
      </c>
      <c r="D1710" s="60">
        <v>0.2162</v>
      </c>
    </row>
    <row r="1711" spans="1:4">
      <c r="A1711" s="46">
        <v>1709</v>
      </c>
      <c r="B1711" s="60">
        <v>0.1166</v>
      </c>
      <c r="C1711" s="60">
        <v>0.10199999999999999</v>
      </c>
      <c r="D1711" s="60">
        <v>0.2162</v>
      </c>
    </row>
    <row r="1712" spans="1:4">
      <c r="A1712" s="46">
        <v>1710</v>
      </c>
      <c r="B1712" s="60">
        <v>0.1166</v>
      </c>
      <c r="C1712" s="60">
        <v>0.10199999999999999</v>
      </c>
      <c r="D1712" s="60">
        <v>0.2162</v>
      </c>
    </row>
    <row r="1713" spans="1:4">
      <c r="A1713" s="46">
        <v>1711</v>
      </c>
      <c r="B1713" s="60">
        <v>0.1166</v>
      </c>
      <c r="C1713" s="60">
        <v>0.10199999999999999</v>
      </c>
      <c r="D1713" s="60">
        <v>0.2162</v>
      </c>
    </row>
    <row r="1714" spans="1:4">
      <c r="A1714" s="46">
        <v>1712</v>
      </c>
      <c r="B1714" s="60">
        <v>0.1166</v>
      </c>
      <c r="C1714" s="60">
        <v>0.10199999999999999</v>
      </c>
      <c r="D1714" s="60">
        <v>0.2162</v>
      </c>
    </row>
    <row r="1715" spans="1:4">
      <c r="A1715" s="46">
        <v>1713</v>
      </c>
      <c r="B1715" s="60">
        <v>0.1166</v>
      </c>
      <c r="C1715" s="60">
        <v>0.10199999999999999</v>
      </c>
      <c r="D1715" s="60">
        <v>0.2162</v>
      </c>
    </row>
    <row r="1716" spans="1:4">
      <c r="A1716" s="46">
        <v>1714</v>
      </c>
      <c r="B1716" s="60">
        <v>0.1166</v>
      </c>
      <c r="C1716" s="60">
        <v>0.10199999999999999</v>
      </c>
      <c r="D1716" s="60">
        <v>0.2162</v>
      </c>
    </row>
    <row r="1717" spans="1:4">
      <c r="A1717" s="46">
        <v>1715</v>
      </c>
      <c r="B1717" s="60">
        <v>0.1166</v>
      </c>
      <c r="C1717" s="60">
        <v>0.10199999999999999</v>
      </c>
      <c r="D1717" s="60">
        <v>0.2162</v>
      </c>
    </row>
    <row r="1718" spans="1:4">
      <c r="A1718" s="46">
        <v>1716</v>
      </c>
      <c r="B1718" s="60">
        <v>0.1166</v>
      </c>
      <c r="C1718" s="60">
        <v>0.10199999999999999</v>
      </c>
      <c r="D1718" s="60">
        <v>0.2162</v>
      </c>
    </row>
    <row r="1719" spans="1:4">
      <c r="A1719" s="46">
        <v>1717</v>
      </c>
      <c r="B1719" s="60">
        <v>0.1166</v>
      </c>
      <c r="C1719" s="60">
        <v>0.10199999999999999</v>
      </c>
      <c r="D1719" s="60">
        <v>0.2162</v>
      </c>
    </row>
    <row r="1720" spans="1:4">
      <c r="A1720" s="46">
        <v>1718</v>
      </c>
      <c r="B1720" s="60">
        <v>0.1166</v>
      </c>
      <c r="C1720" s="60">
        <v>0.10199999999999999</v>
      </c>
      <c r="D1720" s="60">
        <v>0.2162</v>
      </c>
    </row>
    <row r="1721" spans="1:4">
      <c r="A1721" s="46">
        <v>1719</v>
      </c>
      <c r="B1721" s="60">
        <v>0.1166</v>
      </c>
      <c r="C1721" s="60">
        <v>0.10199999999999999</v>
      </c>
      <c r="D1721" s="60">
        <v>0.2162</v>
      </c>
    </row>
    <row r="1722" spans="1:4">
      <c r="A1722" s="46">
        <v>1720</v>
      </c>
      <c r="B1722" s="60">
        <v>0.1166</v>
      </c>
      <c r="C1722" s="60">
        <v>0.10199999999999999</v>
      </c>
      <c r="D1722" s="60">
        <v>0.2162</v>
      </c>
    </row>
    <row r="1723" spans="1:4">
      <c r="A1723" s="46">
        <v>1721</v>
      </c>
      <c r="B1723" s="60">
        <v>0.1166</v>
      </c>
      <c r="C1723" s="60">
        <v>0.10199999999999999</v>
      </c>
      <c r="D1723" s="60">
        <v>0.2162</v>
      </c>
    </row>
    <row r="1724" spans="1:4">
      <c r="A1724" s="46">
        <v>1722</v>
      </c>
      <c r="B1724" s="60">
        <v>0.1166</v>
      </c>
      <c r="C1724" s="60">
        <v>0.10199999999999999</v>
      </c>
      <c r="D1724" s="60">
        <v>0.2162</v>
      </c>
    </row>
    <row r="1725" spans="1:4">
      <c r="A1725" s="46">
        <v>1723</v>
      </c>
      <c r="B1725" s="60">
        <v>0.1166</v>
      </c>
      <c r="C1725" s="60">
        <v>0.10199999999999999</v>
      </c>
      <c r="D1725" s="60">
        <v>0.2162</v>
      </c>
    </row>
    <row r="1726" spans="1:4">
      <c r="A1726" s="46">
        <v>1724</v>
      </c>
      <c r="B1726" s="60">
        <v>0.1166</v>
      </c>
      <c r="C1726" s="60">
        <v>0.10199999999999999</v>
      </c>
      <c r="D1726" s="60">
        <v>0.2162</v>
      </c>
    </row>
    <row r="1727" spans="1:4">
      <c r="A1727" s="46">
        <v>1725</v>
      </c>
      <c r="B1727" s="60">
        <v>0.1166</v>
      </c>
      <c r="C1727" s="60">
        <v>0.10199999999999999</v>
      </c>
      <c r="D1727" s="60">
        <v>0.2162</v>
      </c>
    </row>
    <row r="1728" spans="1:4">
      <c r="A1728" s="46">
        <v>1726</v>
      </c>
      <c r="B1728" s="60">
        <v>0.1166</v>
      </c>
      <c r="C1728" s="60">
        <v>0.10199999999999999</v>
      </c>
      <c r="D1728" s="60">
        <v>0.2162</v>
      </c>
    </row>
    <row r="1729" spans="1:4">
      <c r="A1729" s="46">
        <v>1727</v>
      </c>
      <c r="B1729" s="60">
        <v>0.1166</v>
      </c>
      <c r="C1729" s="60">
        <v>0.10199999999999999</v>
      </c>
      <c r="D1729" s="60">
        <v>0.2162</v>
      </c>
    </row>
    <row r="1730" spans="1:4">
      <c r="A1730" s="46">
        <v>1728</v>
      </c>
      <c r="B1730" s="60">
        <v>0.1166</v>
      </c>
      <c r="C1730" s="60">
        <v>0.10199999999999999</v>
      </c>
      <c r="D1730" s="60">
        <v>0.2162</v>
      </c>
    </row>
    <row r="1731" spans="1:4">
      <c r="A1731" s="46">
        <v>1729</v>
      </c>
      <c r="B1731" s="60">
        <v>0.1166</v>
      </c>
      <c r="C1731" s="60">
        <v>0.10199999999999999</v>
      </c>
      <c r="D1731" s="60">
        <v>0.2162</v>
      </c>
    </row>
    <row r="1732" spans="1:4">
      <c r="A1732" s="46">
        <v>1730</v>
      </c>
      <c r="B1732" s="60">
        <v>0.1166</v>
      </c>
      <c r="C1732" s="60">
        <v>0.10199999999999999</v>
      </c>
      <c r="D1732" s="60">
        <v>0.2162</v>
      </c>
    </row>
    <row r="1733" spans="1:4">
      <c r="A1733" s="46">
        <v>1731</v>
      </c>
      <c r="B1733" s="60">
        <v>0.1166</v>
      </c>
      <c r="C1733" s="60">
        <v>0.10199999999999999</v>
      </c>
      <c r="D1733" s="60">
        <v>0.2162</v>
      </c>
    </row>
    <row r="1734" spans="1:4">
      <c r="A1734" s="46">
        <v>1732</v>
      </c>
      <c r="B1734" s="60">
        <v>0.1166</v>
      </c>
      <c r="C1734" s="60">
        <v>0.10199999999999999</v>
      </c>
      <c r="D1734" s="60">
        <v>0.2162</v>
      </c>
    </row>
    <row r="1735" spans="1:4">
      <c r="A1735" s="46">
        <v>1733</v>
      </c>
      <c r="B1735" s="60">
        <v>0.1166</v>
      </c>
      <c r="C1735" s="60">
        <v>0.10199999999999999</v>
      </c>
      <c r="D1735" s="60">
        <v>0.2162</v>
      </c>
    </row>
    <row r="1736" spans="1:4">
      <c r="A1736" s="46">
        <v>1734</v>
      </c>
      <c r="B1736" s="60">
        <v>0.1166</v>
      </c>
      <c r="C1736" s="60">
        <v>0.10199999999999999</v>
      </c>
      <c r="D1736" s="60">
        <v>0.2162</v>
      </c>
    </row>
    <row r="1737" spans="1:4">
      <c r="A1737" s="46">
        <v>1735</v>
      </c>
      <c r="B1737" s="60">
        <v>0.1166</v>
      </c>
      <c r="C1737" s="60">
        <v>0.10199999999999999</v>
      </c>
      <c r="D1737" s="60">
        <v>0.2162</v>
      </c>
    </row>
    <row r="1738" spans="1:4">
      <c r="A1738" s="46">
        <v>1736</v>
      </c>
      <c r="B1738" s="60">
        <v>0.1166</v>
      </c>
      <c r="C1738" s="60">
        <v>0.10199999999999999</v>
      </c>
      <c r="D1738" s="60">
        <v>0.2162</v>
      </c>
    </row>
    <row r="1739" spans="1:4">
      <c r="A1739" s="46">
        <v>1737</v>
      </c>
      <c r="B1739" s="60">
        <v>0.1166</v>
      </c>
      <c r="C1739" s="60">
        <v>0.10199999999999999</v>
      </c>
      <c r="D1739" s="60">
        <v>0.2162</v>
      </c>
    </row>
    <row r="1740" spans="1:4">
      <c r="A1740" s="46">
        <v>1738</v>
      </c>
      <c r="B1740" s="60">
        <v>0.1166</v>
      </c>
      <c r="C1740" s="60">
        <v>0.10199999999999999</v>
      </c>
      <c r="D1740" s="60">
        <v>0.2162</v>
      </c>
    </row>
    <row r="1741" spans="1:4">
      <c r="A1741" s="46">
        <v>1739</v>
      </c>
      <c r="B1741" s="60">
        <v>0.1166</v>
      </c>
      <c r="C1741" s="60">
        <v>0.10199999999999999</v>
      </c>
      <c r="D1741" s="60">
        <v>0.2162</v>
      </c>
    </row>
    <row r="1742" spans="1:4">
      <c r="A1742" s="46">
        <v>1740</v>
      </c>
      <c r="B1742" s="60">
        <v>0.1166</v>
      </c>
      <c r="C1742" s="60">
        <v>0.10199999999999999</v>
      </c>
      <c r="D1742" s="60">
        <v>0.2162</v>
      </c>
    </row>
    <row r="1743" spans="1:4">
      <c r="A1743" s="46">
        <v>1741</v>
      </c>
      <c r="B1743" s="60">
        <v>0.1166</v>
      </c>
      <c r="C1743" s="60">
        <v>0.10199999999999999</v>
      </c>
      <c r="D1743" s="60">
        <v>0.2162</v>
      </c>
    </row>
    <row r="1744" spans="1:4">
      <c r="A1744" s="46">
        <v>1742</v>
      </c>
      <c r="B1744" s="60">
        <v>0.1166</v>
      </c>
      <c r="C1744" s="60">
        <v>0.10199999999999999</v>
      </c>
      <c r="D1744" s="60">
        <v>0.2162</v>
      </c>
    </row>
    <row r="1745" spans="1:4">
      <c r="A1745" s="46">
        <v>1743</v>
      </c>
      <c r="B1745" s="60">
        <v>0.1166</v>
      </c>
      <c r="C1745" s="60">
        <v>0.10199999999999999</v>
      </c>
      <c r="D1745" s="60">
        <v>0.2162</v>
      </c>
    </row>
    <row r="1746" spans="1:4">
      <c r="A1746" s="46">
        <v>1744</v>
      </c>
      <c r="B1746" s="60">
        <v>0.1166</v>
      </c>
      <c r="C1746" s="60">
        <v>0.10199999999999999</v>
      </c>
      <c r="D1746" s="60">
        <v>0.2162</v>
      </c>
    </row>
    <row r="1747" spans="1:4">
      <c r="A1747" s="46">
        <v>1745</v>
      </c>
      <c r="B1747" s="60">
        <v>0.1166</v>
      </c>
      <c r="C1747" s="60">
        <v>0.10199999999999999</v>
      </c>
      <c r="D1747" s="60">
        <v>0.2162</v>
      </c>
    </row>
    <row r="1748" spans="1:4">
      <c r="A1748" s="46">
        <v>1746</v>
      </c>
      <c r="B1748" s="60">
        <v>0.1166</v>
      </c>
      <c r="C1748" s="60">
        <v>0.10199999999999999</v>
      </c>
      <c r="D1748" s="60">
        <v>0.2162</v>
      </c>
    </row>
    <row r="1749" spans="1:4">
      <c r="A1749" s="46">
        <v>1747</v>
      </c>
      <c r="B1749" s="60">
        <v>0.1166</v>
      </c>
      <c r="C1749" s="60">
        <v>0.10199999999999999</v>
      </c>
      <c r="D1749" s="60">
        <v>0.2162</v>
      </c>
    </row>
    <row r="1750" spans="1:4">
      <c r="A1750" s="46">
        <v>1748</v>
      </c>
      <c r="B1750" s="60">
        <v>0.1166</v>
      </c>
      <c r="C1750" s="60">
        <v>0.10199999999999999</v>
      </c>
      <c r="D1750" s="60">
        <v>0.2162</v>
      </c>
    </row>
    <row r="1751" spans="1:4">
      <c r="A1751" s="46">
        <v>1749</v>
      </c>
      <c r="B1751" s="60">
        <v>0.1166</v>
      </c>
      <c r="C1751" s="60">
        <v>0.10199999999999999</v>
      </c>
      <c r="D1751" s="60">
        <v>0.2162</v>
      </c>
    </row>
    <row r="1752" spans="1:4">
      <c r="A1752" s="46">
        <v>1750</v>
      </c>
      <c r="B1752" s="60">
        <v>0.1166</v>
      </c>
      <c r="C1752" s="60">
        <v>0.10199999999999999</v>
      </c>
      <c r="D1752" s="60">
        <v>0.2162</v>
      </c>
    </row>
    <row r="1753" spans="1:4">
      <c r="A1753" s="46">
        <v>1751</v>
      </c>
      <c r="B1753" s="60">
        <v>0.1166</v>
      </c>
      <c r="C1753" s="60">
        <v>0.10199999999999999</v>
      </c>
      <c r="D1753" s="60">
        <v>0.2162</v>
      </c>
    </row>
    <row r="1754" spans="1:4">
      <c r="A1754" s="46">
        <v>1752</v>
      </c>
      <c r="B1754" s="60">
        <v>0.1166</v>
      </c>
      <c r="C1754" s="60">
        <v>0.10199999999999999</v>
      </c>
      <c r="D1754" s="60">
        <v>0.2162</v>
      </c>
    </row>
    <row r="1755" spans="1:4">
      <c r="A1755" s="46">
        <v>1753</v>
      </c>
      <c r="B1755" s="60">
        <v>0.1166</v>
      </c>
      <c r="C1755" s="60">
        <v>0.10199999999999999</v>
      </c>
      <c r="D1755" s="60">
        <v>0.2162</v>
      </c>
    </row>
    <row r="1756" spans="1:4">
      <c r="A1756" s="46">
        <v>1754</v>
      </c>
      <c r="B1756" s="60">
        <v>0.1166</v>
      </c>
      <c r="C1756" s="60">
        <v>0.10199999999999999</v>
      </c>
      <c r="D1756" s="60">
        <v>0.2162</v>
      </c>
    </row>
    <row r="1757" spans="1:4">
      <c r="A1757" s="46">
        <v>1755</v>
      </c>
      <c r="B1757" s="60">
        <v>0.1166</v>
      </c>
      <c r="C1757" s="60">
        <v>0.10199999999999999</v>
      </c>
      <c r="D1757" s="60">
        <v>0.2162</v>
      </c>
    </row>
    <row r="1758" spans="1:4">
      <c r="A1758" s="46">
        <v>1756</v>
      </c>
      <c r="B1758" s="60">
        <v>0.1166</v>
      </c>
      <c r="C1758" s="60">
        <v>0.10199999999999999</v>
      </c>
      <c r="D1758" s="60">
        <v>0.2162</v>
      </c>
    </row>
    <row r="1759" spans="1:4">
      <c r="A1759" s="46">
        <v>1757</v>
      </c>
      <c r="B1759" s="60">
        <v>0.1166</v>
      </c>
      <c r="C1759" s="60">
        <v>0.10199999999999999</v>
      </c>
      <c r="D1759" s="60">
        <v>0.2162</v>
      </c>
    </row>
    <row r="1760" spans="1:4">
      <c r="A1760" s="46">
        <v>1758</v>
      </c>
      <c r="B1760" s="60">
        <v>0.1166</v>
      </c>
      <c r="C1760" s="60">
        <v>0.10199999999999999</v>
      </c>
      <c r="D1760" s="60">
        <v>0.2162</v>
      </c>
    </row>
    <row r="1761" spans="1:4">
      <c r="A1761" s="46">
        <v>1759</v>
      </c>
      <c r="B1761" s="60">
        <v>0.1166</v>
      </c>
      <c r="C1761" s="60">
        <v>0.10199999999999999</v>
      </c>
      <c r="D1761" s="60">
        <v>0.2162</v>
      </c>
    </row>
    <row r="1762" spans="1:4">
      <c r="A1762" s="46">
        <v>1760</v>
      </c>
      <c r="B1762" s="60">
        <v>0.1166</v>
      </c>
      <c r="C1762" s="60">
        <v>0.10199999999999999</v>
      </c>
      <c r="D1762" s="60">
        <v>0.2162</v>
      </c>
    </row>
    <row r="1763" spans="1:4">
      <c r="A1763" s="46">
        <v>1761</v>
      </c>
      <c r="B1763" s="60">
        <v>0.1166</v>
      </c>
      <c r="C1763" s="60">
        <v>0.10199999999999999</v>
      </c>
      <c r="D1763" s="60">
        <v>0.2162</v>
      </c>
    </row>
    <row r="1764" spans="1:4">
      <c r="A1764" s="46">
        <v>1762</v>
      </c>
      <c r="B1764" s="60">
        <v>0.1166</v>
      </c>
      <c r="C1764" s="60">
        <v>0.10199999999999999</v>
      </c>
      <c r="D1764" s="60">
        <v>0.2162</v>
      </c>
    </row>
    <row r="1765" spans="1:4">
      <c r="A1765" s="46">
        <v>1763</v>
      </c>
      <c r="B1765" s="60">
        <v>0.1166</v>
      </c>
      <c r="C1765" s="60">
        <v>0.10199999999999999</v>
      </c>
      <c r="D1765" s="60">
        <v>0.2162</v>
      </c>
    </row>
    <row r="1766" spans="1:4">
      <c r="A1766" s="46">
        <v>1764</v>
      </c>
      <c r="B1766" s="60">
        <v>0.1166</v>
      </c>
      <c r="C1766" s="60">
        <v>0.10199999999999999</v>
      </c>
      <c r="D1766" s="60">
        <v>0.2162</v>
      </c>
    </row>
    <row r="1767" spans="1:4">
      <c r="A1767" s="46">
        <v>1765</v>
      </c>
      <c r="B1767" s="60">
        <v>0.1166</v>
      </c>
      <c r="C1767" s="60">
        <v>0.10199999999999999</v>
      </c>
      <c r="D1767" s="60">
        <v>0.2162</v>
      </c>
    </row>
    <row r="1768" spans="1:4">
      <c r="A1768" s="46">
        <v>1766</v>
      </c>
      <c r="B1768" s="60">
        <v>0.1166</v>
      </c>
      <c r="C1768" s="60">
        <v>0.10199999999999999</v>
      </c>
      <c r="D1768" s="60">
        <v>0.2162</v>
      </c>
    </row>
    <row r="1769" spans="1:4">
      <c r="A1769" s="46">
        <v>1767</v>
      </c>
      <c r="B1769" s="60">
        <v>0.1166</v>
      </c>
      <c r="C1769" s="60">
        <v>0.10199999999999999</v>
      </c>
      <c r="D1769" s="60">
        <v>0.2162</v>
      </c>
    </row>
    <row r="1770" spans="1:4">
      <c r="A1770" s="46">
        <v>1768</v>
      </c>
      <c r="B1770" s="60">
        <v>0.1166</v>
      </c>
      <c r="C1770" s="60">
        <v>0.10199999999999999</v>
      </c>
      <c r="D1770" s="60">
        <v>0.2162</v>
      </c>
    </row>
    <row r="1771" spans="1:4">
      <c r="A1771" s="46">
        <v>1769</v>
      </c>
      <c r="B1771" s="60">
        <v>0.1166</v>
      </c>
      <c r="C1771" s="60">
        <v>0.10199999999999999</v>
      </c>
      <c r="D1771" s="60">
        <v>0.2162</v>
      </c>
    </row>
    <row r="1772" spans="1:4">
      <c r="A1772" s="46">
        <v>1770</v>
      </c>
      <c r="B1772" s="60">
        <v>0.1166</v>
      </c>
      <c r="C1772" s="60">
        <v>0.10199999999999999</v>
      </c>
      <c r="D1772" s="60">
        <v>0.2162</v>
      </c>
    </row>
    <row r="1773" spans="1:4">
      <c r="A1773" s="46">
        <v>1771</v>
      </c>
      <c r="B1773" s="60">
        <v>0.1166</v>
      </c>
      <c r="C1773" s="60">
        <v>0.10199999999999999</v>
      </c>
      <c r="D1773" s="60">
        <v>0.2162</v>
      </c>
    </row>
    <row r="1774" spans="1:4">
      <c r="A1774" s="46">
        <v>1772</v>
      </c>
      <c r="B1774" s="60">
        <v>0.1166</v>
      </c>
      <c r="C1774" s="60">
        <v>0.10199999999999999</v>
      </c>
      <c r="D1774" s="60">
        <v>0.2162</v>
      </c>
    </row>
    <row r="1775" spans="1:4">
      <c r="A1775" s="46">
        <v>1773</v>
      </c>
      <c r="B1775" s="60">
        <v>0.1166</v>
      </c>
      <c r="C1775" s="60">
        <v>0.10199999999999999</v>
      </c>
      <c r="D1775" s="60">
        <v>0.2162</v>
      </c>
    </row>
    <row r="1776" spans="1:4">
      <c r="A1776" s="46">
        <v>1774</v>
      </c>
      <c r="B1776" s="60">
        <v>0.1166</v>
      </c>
      <c r="C1776" s="60">
        <v>0.10199999999999999</v>
      </c>
      <c r="D1776" s="60">
        <v>0.2162</v>
      </c>
    </row>
    <row r="1777" spans="1:4">
      <c r="A1777" s="46">
        <v>1775</v>
      </c>
      <c r="B1777" s="60">
        <v>0.1166</v>
      </c>
      <c r="C1777" s="60">
        <v>0.10199999999999999</v>
      </c>
      <c r="D1777" s="60">
        <v>0.2162</v>
      </c>
    </row>
    <row r="1778" spans="1:4">
      <c r="A1778" s="46">
        <v>1776</v>
      </c>
      <c r="B1778" s="60">
        <v>0.1166</v>
      </c>
      <c r="C1778" s="60">
        <v>0.10199999999999999</v>
      </c>
      <c r="D1778" s="60">
        <v>0.2162</v>
      </c>
    </row>
    <row r="1779" spans="1:4">
      <c r="A1779" s="46">
        <v>1777</v>
      </c>
      <c r="B1779" s="60">
        <v>0.1166</v>
      </c>
      <c r="C1779" s="60">
        <v>0.10199999999999999</v>
      </c>
      <c r="D1779" s="60">
        <v>0.2162</v>
      </c>
    </row>
    <row r="1780" spans="1:4">
      <c r="A1780" s="46">
        <v>1778</v>
      </c>
      <c r="B1780" s="60">
        <v>0.1166</v>
      </c>
      <c r="C1780" s="60">
        <v>0.10199999999999999</v>
      </c>
      <c r="D1780" s="60">
        <v>0.2162</v>
      </c>
    </row>
    <row r="1781" spans="1:4">
      <c r="A1781" s="46">
        <v>1779</v>
      </c>
      <c r="B1781" s="60">
        <v>0.1166</v>
      </c>
      <c r="C1781" s="60">
        <v>0.10199999999999999</v>
      </c>
      <c r="D1781" s="60">
        <v>0.2162</v>
      </c>
    </row>
    <row r="1782" spans="1:4">
      <c r="A1782" s="46">
        <v>1780</v>
      </c>
      <c r="B1782" s="60">
        <v>0.1166</v>
      </c>
      <c r="C1782" s="60">
        <v>0.10199999999999999</v>
      </c>
      <c r="D1782" s="60">
        <v>0.2162</v>
      </c>
    </row>
    <row r="1783" spans="1:4">
      <c r="A1783" s="46">
        <v>1781</v>
      </c>
      <c r="B1783" s="60">
        <v>0.1166</v>
      </c>
      <c r="C1783" s="60">
        <v>0.10199999999999999</v>
      </c>
      <c r="D1783" s="60">
        <v>0.2162</v>
      </c>
    </row>
    <row r="1784" spans="1:4">
      <c r="A1784" s="46">
        <v>1782</v>
      </c>
      <c r="B1784" s="60">
        <v>0.1166</v>
      </c>
      <c r="C1784" s="60">
        <v>0.10199999999999999</v>
      </c>
      <c r="D1784" s="60">
        <v>0.2162</v>
      </c>
    </row>
    <row r="1785" spans="1:4">
      <c r="A1785" s="46">
        <v>1783</v>
      </c>
      <c r="B1785" s="60">
        <v>0.1166</v>
      </c>
      <c r="C1785" s="60">
        <v>0.10199999999999999</v>
      </c>
      <c r="D1785" s="60">
        <v>0.2162</v>
      </c>
    </row>
    <row r="1786" spans="1:4">
      <c r="A1786" s="46">
        <v>1784</v>
      </c>
      <c r="B1786" s="60">
        <v>0.1166</v>
      </c>
      <c r="C1786" s="60">
        <v>0.10199999999999999</v>
      </c>
      <c r="D1786" s="60">
        <v>0.2162</v>
      </c>
    </row>
    <row r="1787" spans="1:4">
      <c r="A1787" s="46">
        <v>1785</v>
      </c>
      <c r="B1787" s="60">
        <v>0.1166</v>
      </c>
      <c r="C1787" s="60">
        <v>0.10199999999999999</v>
      </c>
      <c r="D1787" s="60">
        <v>0.2162</v>
      </c>
    </row>
    <row r="1788" spans="1:4">
      <c r="A1788" s="46">
        <v>1786</v>
      </c>
      <c r="B1788" s="60">
        <v>0.1166</v>
      </c>
      <c r="C1788" s="60">
        <v>0.10199999999999999</v>
      </c>
      <c r="D1788" s="60">
        <v>0.2162</v>
      </c>
    </row>
    <row r="1789" spans="1:4">
      <c r="A1789" s="46">
        <v>1787</v>
      </c>
      <c r="B1789" s="60">
        <v>0.1166</v>
      </c>
      <c r="C1789" s="60">
        <v>0.10199999999999999</v>
      </c>
      <c r="D1789" s="60">
        <v>0.2162</v>
      </c>
    </row>
    <row r="1790" spans="1:4">
      <c r="A1790" s="46">
        <v>1788</v>
      </c>
      <c r="B1790" s="60">
        <v>0.1166</v>
      </c>
      <c r="C1790" s="60">
        <v>0.10199999999999999</v>
      </c>
      <c r="D1790" s="60">
        <v>0.2162</v>
      </c>
    </row>
    <row r="1791" spans="1:4">
      <c r="A1791" s="46">
        <v>1789</v>
      </c>
      <c r="B1791" s="60">
        <v>0.1166</v>
      </c>
      <c r="C1791" s="60">
        <v>0.10199999999999999</v>
      </c>
      <c r="D1791" s="60">
        <v>0.2162</v>
      </c>
    </row>
    <row r="1792" spans="1:4">
      <c r="A1792" s="46">
        <v>1790</v>
      </c>
      <c r="B1792" s="60">
        <v>0.1166</v>
      </c>
      <c r="C1792" s="60">
        <v>0.10199999999999999</v>
      </c>
      <c r="D1792" s="60">
        <v>0.2162</v>
      </c>
    </row>
    <row r="1793" spans="1:4">
      <c r="A1793" s="46">
        <v>1791</v>
      </c>
      <c r="B1793" s="60">
        <v>0.1166</v>
      </c>
      <c r="C1793" s="60">
        <v>0.10199999999999999</v>
      </c>
      <c r="D1793" s="60">
        <v>0.2162</v>
      </c>
    </row>
    <row r="1794" spans="1:4">
      <c r="A1794" s="46">
        <v>1792</v>
      </c>
      <c r="B1794" s="60">
        <v>0.1166</v>
      </c>
      <c r="C1794" s="60">
        <v>0.10199999999999999</v>
      </c>
      <c r="D1794" s="60">
        <v>0.2162</v>
      </c>
    </row>
    <row r="1795" spans="1:4">
      <c r="A1795" s="46">
        <v>1793</v>
      </c>
      <c r="B1795" s="60">
        <v>0.1166</v>
      </c>
      <c r="C1795" s="60">
        <v>0.10199999999999999</v>
      </c>
      <c r="D1795" s="60">
        <v>0.2162</v>
      </c>
    </row>
    <row r="1796" spans="1:4">
      <c r="A1796" s="46">
        <v>1794</v>
      </c>
      <c r="B1796" s="60">
        <v>0.1166</v>
      </c>
      <c r="C1796" s="60">
        <v>0.10199999999999999</v>
      </c>
      <c r="D1796" s="60">
        <v>0.2162</v>
      </c>
    </row>
    <row r="1797" spans="1:4">
      <c r="A1797" s="46">
        <v>1795</v>
      </c>
      <c r="B1797" s="60">
        <v>0.1166</v>
      </c>
      <c r="C1797" s="60">
        <v>0.10199999999999999</v>
      </c>
      <c r="D1797" s="60">
        <v>0.2162</v>
      </c>
    </row>
    <row r="1798" spans="1:4">
      <c r="A1798" s="46">
        <v>1796</v>
      </c>
      <c r="B1798" s="60">
        <v>0.1166</v>
      </c>
      <c r="C1798" s="60">
        <v>0.10199999999999999</v>
      </c>
      <c r="D1798" s="60">
        <v>0.2162</v>
      </c>
    </row>
    <row r="1799" spans="1:4">
      <c r="A1799" s="46">
        <v>1797</v>
      </c>
      <c r="B1799" s="60">
        <v>0.1166</v>
      </c>
      <c r="C1799" s="60">
        <v>0.10199999999999999</v>
      </c>
      <c r="D1799" s="60">
        <v>0.2162</v>
      </c>
    </row>
    <row r="1800" spans="1:4">
      <c r="A1800" s="46">
        <v>1798</v>
      </c>
      <c r="B1800" s="60">
        <v>0.1166</v>
      </c>
      <c r="C1800" s="60">
        <v>0.10199999999999999</v>
      </c>
      <c r="D1800" s="60">
        <v>0.2162</v>
      </c>
    </row>
    <row r="1801" spans="1:4">
      <c r="A1801" s="46">
        <v>1799</v>
      </c>
      <c r="B1801" s="60">
        <v>0.1166</v>
      </c>
      <c r="C1801" s="60">
        <v>0.10199999999999999</v>
      </c>
      <c r="D1801" s="60">
        <v>0.2162</v>
      </c>
    </row>
    <row r="1802" spans="1:4">
      <c r="A1802" s="46">
        <v>1800</v>
      </c>
      <c r="B1802" s="60">
        <v>0.1166</v>
      </c>
      <c r="C1802" s="60">
        <v>0.10199999999999999</v>
      </c>
      <c r="D1802" s="60">
        <v>0.2162</v>
      </c>
    </row>
    <row r="1803" spans="1:4">
      <c r="A1803" s="46">
        <v>1801</v>
      </c>
      <c r="B1803" s="60">
        <v>0.1166</v>
      </c>
      <c r="C1803" s="60">
        <v>0.10199999999999999</v>
      </c>
      <c r="D1803" s="60">
        <v>0.2162</v>
      </c>
    </row>
    <row r="1804" spans="1:4">
      <c r="A1804" s="46">
        <v>1802</v>
      </c>
      <c r="B1804" s="60">
        <v>0.1166</v>
      </c>
      <c r="C1804" s="60">
        <v>0.10199999999999999</v>
      </c>
      <c r="D1804" s="60">
        <v>0.2162</v>
      </c>
    </row>
    <row r="1805" spans="1:4">
      <c r="A1805" s="46">
        <v>1803</v>
      </c>
      <c r="B1805" s="60">
        <v>0.1166</v>
      </c>
      <c r="C1805" s="60">
        <v>0.10199999999999999</v>
      </c>
      <c r="D1805" s="60">
        <v>0.2162</v>
      </c>
    </row>
    <row r="1806" spans="1:4">
      <c r="A1806" s="46">
        <v>1804</v>
      </c>
      <c r="B1806" s="60">
        <v>0.1166</v>
      </c>
      <c r="C1806" s="60">
        <v>0.10199999999999999</v>
      </c>
      <c r="D1806" s="60">
        <v>0.2162</v>
      </c>
    </row>
    <row r="1807" spans="1:4">
      <c r="A1807" s="46">
        <v>1805</v>
      </c>
      <c r="B1807" s="60">
        <v>0.1166</v>
      </c>
      <c r="C1807" s="60">
        <v>0.10199999999999999</v>
      </c>
      <c r="D1807" s="60">
        <v>0.2162</v>
      </c>
    </row>
    <row r="1808" spans="1:4">
      <c r="A1808" s="46">
        <v>1806</v>
      </c>
      <c r="B1808" s="60">
        <v>0.1166</v>
      </c>
      <c r="C1808" s="60">
        <v>0.10199999999999999</v>
      </c>
      <c r="D1808" s="60">
        <v>0.2162</v>
      </c>
    </row>
    <row r="1809" spans="1:4">
      <c r="A1809" s="46">
        <v>1807</v>
      </c>
      <c r="B1809" s="60">
        <v>0.1166</v>
      </c>
      <c r="C1809" s="60">
        <v>0.10199999999999999</v>
      </c>
      <c r="D1809" s="60">
        <v>0.2162</v>
      </c>
    </row>
    <row r="1810" spans="1:4">
      <c r="A1810" s="46">
        <v>1808</v>
      </c>
      <c r="B1810" s="60">
        <v>0.1166</v>
      </c>
      <c r="C1810" s="60">
        <v>0.10199999999999999</v>
      </c>
      <c r="D1810" s="60">
        <v>0.2162</v>
      </c>
    </row>
    <row r="1811" spans="1:4">
      <c r="A1811" s="46">
        <v>1809</v>
      </c>
      <c r="B1811" s="60">
        <v>0.1166</v>
      </c>
      <c r="C1811" s="60">
        <v>0.10199999999999999</v>
      </c>
      <c r="D1811" s="60">
        <v>0.2162</v>
      </c>
    </row>
    <row r="1812" spans="1:4">
      <c r="A1812" s="46">
        <v>1810</v>
      </c>
      <c r="B1812" s="60">
        <v>0.1166</v>
      </c>
      <c r="C1812" s="60">
        <v>0.10199999999999999</v>
      </c>
      <c r="D1812" s="60">
        <v>0.2162</v>
      </c>
    </row>
    <row r="1813" spans="1:4">
      <c r="A1813" s="46">
        <v>1811</v>
      </c>
      <c r="B1813" s="60">
        <v>0.1166</v>
      </c>
      <c r="C1813" s="60">
        <v>0.10199999999999999</v>
      </c>
      <c r="D1813" s="60">
        <v>0.2162</v>
      </c>
    </row>
    <row r="1814" spans="1:4">
      <c r="A1814" s="46">
        <v>1812</v>
      </c>
      <c r="B1814" s="60">
        <v>0.1166</v>
      </c>
      <c r="C1814" s="60">
        <v>0.10199999999999999</v>
      </c>
      <c r="D1814" s="60">
        <v>0.2162</v>
      </c>
    </row>
    <row r="1815" spans="1:4">
      <c r="A1815" s="46">
        <v>1813</v>
      </c>
      <c r="B1815" s="60">
        <v>0.1166</v>
      </c>
      <c r="C1815" s="60">
        <v>0.10199999999999999</v>
      </c>
      <c r="D1815" s="60">
        <v>0.2162</v>
      </c>
    </row>
    <row r="1816" spans="1:4">
      <c r="A1816" s="46">
        <v>1814</v>
      </c>
      <c r="B1816" s="60">
        <v>0.1166</v>
      </c>
      <c r="C1816" s="60">
        <v>0.10199999999999999</v>
      </c>
      <c r="D1816" s="60">
        <v>0.2162</v>
      </c>
    </row>
    <row r="1817" spans="1:4">
      <c r="A1817" s="46">
        <v>1815</v>
      </c>
      <c r="B1817" s="60">
        <v>0.1166</v>
      </c>
      <c r="C1817" s="60">
        <v>0.10199999999999999</v>
      </c>
      <c r="D1817" s="60">
        <v>0.2162</v>
      </c>
    </row>
    <row r="1818" spans="1:4">
      <c r="A1818" s="46">
        <v>1816</v>
      </c>
      <c r="B1818" s="60">
        <v>0.1166</v>
      </c>
      <c r="C1818" s="60">
        <v>0.10199999999999999</v>
      </c>
      <c r="D1818" s="60">
        <v>0.2162</v>
      </c>
    </row>
    <row r="1819" spans="1:4">
      <c r="A1819" s="46">
        <v>1817</v>
      </c>
      <c r="B1819" s="60">
        <v>0.1166</v>
      </c>
      <c r="C1819" s="60">
        <v>0.10199999999999999</v>
      </c>
      <c r="D1819" s="60">
        <v>0.2162</v>
      </c>
    </row>
    <row r="1820" spans="1:4">
      <c r="A1820" s="46">
        <v>1818</v>
      </c>
      <c r="B1820" s="60">
        <v>0.1166</v>
      </c>
      <c r="C1820" s="60">
        <v>0.10199999999999999</v>
      </c>
      <c r="D1820" s="60">
        <v>0.2162</v>
      </c>
    </row>
    <row r="1821" spans="1:4">
      <c r="A1821" s="46">
        <v>1819</v>
      </c>
      <c r="B1821" s="60">
        <v>0.1166</v>
      </c>
      <c r="C1821" s="60">
        <v>0.10199999999999999</v>
      </c>
      <c r="D1821" s="60">
        <v>0.2162</v>
      </c>
    </row>
    <row r="1822" spans="1:4">
      <c r="A1822" s="46">
        <v>1820</v>
      </c>
      <c r="B1822" s="60">
        <v>0.1166</v>
      </c>
      <c r="C1822" s="60">
        <v>0.10199999999999999</v>
      </c>
      <c r="D1822" s="60">
        <v>0.2162</v>
      </c>
    </row>
    <row r="1823" spans="1:4">
      <c r="A1823" s="46">
        <v>1821</v>
      </c>
      <c r="B1823" s="60">
        <v>0.1166</v>
      </c>
      <c r="C1823" s="60">
        <v>0.10199999999999999</v>
      </c>
      <c r="D1823" s="60">
        <v>0.2162</v>
      </c>
    </row>
    <row r="1824" spans="1:4">
      <c r="A1824" s="46">
        <v>1822</v>
      </c>
      <c r="B1824" s="60">
        <v>0.1166</v>
      </c>
      <c r="C1824" s="60">
        <v>0.10199999999999999</v>
      </c>
      <c r="D1824" s="60">
        <v>0.2162</v>
      </c>
    </row>
    <row r="1825" spans="1:4">
      <c r="A1825" s="46">
        <v>1823</v>
      </c>
      <c r="B1825" s="60">
        <v>0.1166</v>
      </c>
      <c r="C1825" s="60">
        <v>0.10199999999999999</v>
      </c>
      <c r="D1825" s="60">
        <v>0.2162</v>
      </c>
    </row>
    <row r="1826" spans="1:4">
      <c r="A1826" s="46">
        <v>1824</v>
      </c>
      <c r="B1826" s="60">
        <v>0.1166</v>
      </c>
      <c r="C1826" s="60">
        <v>0.10199999999999999</v>
      </c>
      <c r="D1826" s="60">
        <v>0.2162</v>
      </c>
    </row>
    <row r="1827" spans="1:4">
      <c r="A1827" s="46">
        <v>1825</v>
      </c>
      <c r="B1827" s="60">
        <v>0.1166</v>
      </c>
      <c r="C1827" s="60">
        <v>0.10199999999999999</v>
      </c>
      <c r="D1827" s="60">
        <v>0.2162</v>
      </c>
    </row>
    <row r="1828" spans="1:4">
      <c r="A1828" s="46">
        <v>1826</v>
      </c>
      <c r="B1828" s="60">
        <v>0.1166</v>
      </c>
      <c r="C1828" s="60">
        <v>0.10199999999999999</v>
      </c>
      <c r="D1828" s="60">
        <v>0.2162</v>
      </c>
    </row>
    <row r="1829" spans="1:4">
      <c r="A1829" s="46">
        <v>1827</v>
      </c>
      <c r="B1829" s="60">
        <v>0.1166</v>
      </c>
      <c r="C1829" s="60">
        <v>0.10199999999999999</v>
      </c>
      <c r="D1829" s="60">
        <v>0.2162</v>
      </c>
    </row>
    <row r="1830" spans="1:4">
      <c r="A1830" s="46">
        <v>1828</v>
      </c>
      <c r="B1830" s="60">
        <v>0.1166</v>
      </c>
      <c r="C1830" s="60">
        <v>0.10199999999999999</v>
      </c>
      <c r="D1830" s="60">
        <v>0.2162</v>
      </c>
    </row>
    <row r="1831" spans="1:4">
      <c r="A1831" s="46">
        <v>1829</v>
      </c>
      <c r="B1831" s="60">
        <v>0.1166</v>
      </c>
      <c r="C1831" s="60">
        <v>0.10199999999999999</v>
      </c>
      <c r="D1831" s="60">
        <v>0.2162</v>
      </c>
    </row>
    <row r="1832" spans="1:4">
      <c r="A1832" s="46">
        <v>1830</v>
      </c>
      <c r="B1832" s="60">
        <v>0.1166</v>
      </c>
      <c r="C1832" s="60">
        <v>0.10199999999999999</v>
      </c>
      <c r="D1832" s="60">
        <v>0.2162</v>
      </c>
    </row>
    <row r="1833" spans="1:4">
      <c r="A1833" s="46">
        <v>1831</v>
      </c>
      <c r="B1833" s="60">
        <v>0.1166</v>
      </c>
      <c r="C1833" s="60">
        <v>0.10199999999999999</v>
      </c>
      <c r="D1833" s="60">
        <v>0.2162</v>
      </c>
    </row>
    <row r="1834" spans="1:4">
      <c r="A1834" s="46">
        <v>1832</v>
      </c>
      <c r="B1834" s="60">
        <v>0.1166</v>
      </c>
      <c r="C1834" s="60">
        <v>0.10199999999999999</v>
      </c>
      <c r="D1834" s="60">
        <v>0.2162</v>
      </c>
    </row>
    <row r="1835" spans="1:4">
      <c r="A1835" s="46">
        <v>1833</v>
      </c>
      <c r="B1835" s="60">
        <v>0.1166</v>
      </c>
      <c r="C1835" s="60">
        <v>0.10199999999999999</v>
      </c>
      <c r="D1835" s="60">
        <v>0.2162</v>
      </c>
    </row>
    <row r="1836" spans="1:4">
      <c r="A1836" s="46">
        <v>1834</v>
      </c>
      <c r="B1836" s="60">
        <v>0.1166</v>
      </c>
      <c r="C1836" s="60">
        <v>0.10199999999999999</v>
      </c>
      <c r="D1836" s="60">
        <v>0.2162</v>
      </c>
    </row>
    <row r="1837" spans="1:4">
      <c r="A1837" s="46">
        <v>1835</v>
      </c>
      <c r="B1837" s="60">
        <v>0.1166</v>
      </c>
      <c r="C1837" s="60">
        <v>0.10199999999999999</v>
      </c>
      <c r="D1837" s="60">
        <v>0.2162</v>
      </c>
    </row>
    <row r="1838" spans="1:4">
      <c r="A1838" s="46">
        <v>1836</v>
      </c>
      <c r="B1838" s="60">
        <v>0.1166</v>
      </c>
      <c r="C1838" s="60">
        <v>0.10199999999999999</v>
      </c>
      <c r="D1838" s="60">
        <v>0.2162</v>
      </c>
    </row>
    <row r="1839" spans="1:4">
      <c r="A1839" s="46">
        <v>1837</v>
      </c>
      <c r="B1839" s="60">
        <v>0.1166</v>
      </c>
      <c r="C1839" s="60">
        <v>0.10199999999999999</v>
      </c>
      <c r="D1839" s="60">
        <v>0.2162</v>
      </c>
    </row>
    <row r="1840" spans="1:4">
      <c r="A1840" s="46">
        <v>1838</v>
      </c>
      <c r="B1840" s="60">
        <v>0.1166</v>
      </c>
      <c r="C1840" s="60">
        <v>0.10199999999999999</v>
      </c>
      <c r="D1840" s="60">
        <v>0.2162</v>
      </c>
    </row>
    <row r="1841" spans="1:4">
      <c r="A1841" s="46">
        <v>1839</v>
      </c>
      <c r="B1841" s="60">
        <v>0.1166</v>
      </c>
      <c r="C1841" s="60">
        <v>0.10199999999999999</v>
      </c>
      <c r="D1841" s="60">
        <v>0.2162</v>
      </c>
    </row>
    <row r="1842" spans="1:4">
      <c r="A1842" s="46">
        <v>1840</v>
      </c>
      <c r="B1842" s="60">
        <v>0.1166</v>
      </c>
      <c r="C1842" s="60">
        <v>0.10199999999999999</v>
      </c>
      <c r="D1842" s="60">
        <v>0.2162</v>
      </c>
    </row>
    <row r="1843" spans="1:4">
      <c r="A1843" s="46">
        <v>1841</v>
      </c>
      <c r="B1843" s="60">
        <v>0.1166</v>
      </c>
      <c r="C1843" s="60">
        <v>0.10199999999999999</v>
      </c>
      <c r="D1843" s="60">
        <v>0.2162</v>
      </c>
    </row>
    <row r="1844" spans="1:4">
      <c r="A1844" s="46">
        <v>1842</v>
      </c>
      <c r="B1844" s="60">
        <v>0.1166</v>
      </c>
      <c r="C1844" s="60">
        <v>0.10199999999999999</v>
      </c>
      <c r="D1844" s="60">
        <v>0.2162</v>
      </c>
    </row>
    <row r="1845" spans="1:4">
      <c r="A1845" s="46">
        <v>1843</v>
      </c>
      <c r="B1845" s="60">
        <v>0.1166</v>
      </c>
      <c r="C1845" s="60">
        <v>0.10199999999999999</v>
      </c>
      <c r="D1845" s="60">
        <v>0.2162</v>
      </c>
    </row>
    <row r="1846" spans="1:4">
      <c r="A1846" s="46">
        <v>1844</v>
      </c>
      <c r="B1846" s="60">
        <v>0.1166</v>
      </c>
      <c r="C1846" s="60">
        <v>0.10199999999999999</v>
      </c>
      <c r="D1846" s="60">
        <v>0.2162</v>
      </c>
    </row>
    <row r="1847" spans="1:4">
      <c r="A1847" s="46">
        <v>1845</v>
      </c>
      <c r="B1847" s="60">
        <v>0.1166</v>
      </c>
      <c r="C1847" s="60">
        <v>0.10199999999999999</v>
      </c>
      <c r="D1847" s="60">
        <v>0.2162</v>
      </c>
    </row>
    <row r="1848" spans="1:4">
      <c r="A1848" s="46">
        <v>1846</v>
      </c>
      <c r="B1848" s="60">
        <v>0.1166</v>
      </c>
      <c r="C1848" s="60">
        <v>0.10199999999999999</v>
      </c>
      <c r="D1848" s="60">
        <v>0.2162</v>
      </c>
    </row>
    <row r="1849" spans="1:4">
      <c r="A1849" s="46">
        <v>1847</v>
      </c>
      <c r="B1849" s="60">
        <v>0.1166</v>
      </c>
      <c r="C1849" s="60">
        <v>0.10199999999999999</v>
      </c>
      <c r="D1849" s="60">
        <v>0.2162</v>
      </c>
    </row>
    <row r="1850" spans="1:4">
      <c r="A1850" s="46">
        <v>1848</v>
      </c>
      <c r="B1850" s="60">
        <v>0.1166</v>
      </c>
      <c r="C1850" s="60">
        <v>0.10199999999999999</v>
      </c>
      <c r="D1850" s="60">
        <v>0.2162</v>
      </c>
    </row>
    <row r="1851" spans="1:4">
      <c r="A1851" s="46">
        <v>1849</v>
      </c>
      <c r="B1851" s="60">
        <v>0.1166</v>
      </c>
      <c r="C1851" s="60">
        <v>0.10199999999999999</v>
      </c>
      <c r="D1851" s="60">
        <v>0.2162</v>
      </c>
    </row>
    <row r="1852" spans="1:4">
      <c r="A1852" s="46">
        <v>1850</v>
      </c>
      <c r="B1852" s="60">
        <v>0.1166</v>
      </c>
      <c r="C1852" s="60">
        <v>0.10199999999999999</v>
      </c>
      <c r="D1852" s="60">
        <v>0.2162</v>
      </c>
    </row>
    <row r="1853" spans="1:4">
      <c r="A1853" s="46">
        <v>1851</v>
      </c>
      <c r="B1853" s="60">
        <v>0.1166</v>
      </c>
      <c r="C1853" s="60">
        <v>0.10199999999999999</v>
      </c>
      <c r="D1853" s="60">
        <v>0.2162</v>
      </c>
    </row>
    <row r="1854" spans="1:4">
      <c r="A1854" s="46">
        <v>1852</v>
      </c>
      <c r="B1854" s="60">
        <v>0.1166</v>
      </c>
      <c r="C1854" s="60">
        <v>0.10199999999999999</v>
      </c>
      <c r="D1854" s="60">
        <v>0.2162</v>
      </c>
    </row>
    <row r="1855" spans="1:4">
      <c r="A1855" s="46">
        <v>1853</v>
      </c>
      <c r="B1855" s="60">
        <v>0.1166</v>
      </c>
      <c r="C1855" s="60">
        <v>0.10199999999999999</v>
      </c>
      <c r="D1855" s="60">
        <v>0.2162</v>
      </c>
    </row>
    <row r="1856" spans="1:4">
      <c r="A1856" s="46">
        <v>1854</v>
      </c>
      <c r="B1856" s="60">
        <v>0.1166</v>
      </c>
      <c r="C1856" s="60">
        <v>0.10199999999999999</v>
      </c>
      <c r="D1856" s="60">
        <v>0.2162</v>
      </c>
    </row>
    <row r="1857" spans="1:4">
      <c r="A1857" s="46">
        <v>1855</v>
      </c>
      <c r="B1857" s="60">
        <v>0.1166</v>
      </c>
      <c r="C1857" s="60">
        <v>0.10199999999999999</v>
      </c>
      <c r="D1857" s="60">
        <v>0.2162</v>
      </c>
    </row>
    <row r="1858" spans="1:4">
      <c r="A1858" s="46">
        <v>1856</v>
      </c>
      <c r="B1858" s="60">
        <v>0.1166</v>
      </c>
      <c r="C1858" s="60">
        <v>0.10199999999999999</v>
      </c>
      <c r="D1858" s="60">
        <v>0.2162</v>
      </c>
    </row>
    <row r="1859" spans="1:4">
      <c r="A1859" s="46">
        <v>1857</v>
      </c>
      <c r="B1859" s="60">
        <v>0.1166</v>
      </c>
      <c r="C1859" s="60">
        <v>0.10199999999999999</v>
      </c>
      <c r="D1859" s="60">
        <v>0.2162</v>
      </c>
    </row>
    <row r="1860" spans="1:4">
      <c r="A1860" s="46">
        <v>1858</v>
      </c>
      <c r="B1860" s="60">
        <v>0.1166</v>
      </c>
      <c r="C1860" s="60">
        <v>0.10199999999999999</v>
      </c>
      <c r="D1860" s="60">
        <v>0.2162</v>
      </c>
    </row>
    <row r="1861" spans="1:4">
      <c r="A1861" s="46">
        <v>1859</v>
      </c>
      <c r="B1861" s="60">
        <v>0.1166</v>
      </c>
      <c r="C1861" s="60">
        <v>0.10199999999999999</v>
      </c>
      <c r="D1861" s="60">
        <v>0.2162</v>
      </c>
    </row>
    <row r="1862" spans="1:4">
      <c r="A1862" s="46">
        <v>1860</v>
      </c>
      <c r="B1862" s="60">
        <v>0.1166</v>
      </c>
      <c r="C1862" s="60">
        <v>0.10199999999999999</v>
      </c>
      <c r="D1862" s="60">
        <v>0.2162</v>
      </c>
    </row>
    <row r="1863" spans="1:4">
      <c r="A1863" s="46">
        <v>1861</v>
      </c>
      <c r="B1863" s="60">
        <v>0.1166</v>
      </c>
      <c r="C1863" s="60">
        <v>0.10199999999999999</v>
      </c>
      <c r="D1863" s="60">
        <v>0.2162</v>
      </c>
    </row>
    <row r="1864" spans="1:4">
      <c r="A1864" s="46">
        <v>1862</v>
      </c>
      <c r="B1864" s="60">
        <v>0.1166</v>
      </c>
      <c r="C1864" s="60">
        <v>0.10199999999999999</v>
      </c>
      <c r="D1864" s="60">
        <v>0.2162</v>
      </c>
    </row>
    <row r="1865" spans="1:4">
      <c r="A1865" s="46">
        <v>1863</v>
      </c>
      <c r="B1865" s="60">
        <v>0.1166</v>
      </c>
      <c r="C1865" s="60">
        <v>0.10199999999999999</v>
      </c>
      <c r="D1865" s="60">
        <v>0.2162</v>
      </c>
    </row>
    <row r="1866" spans="1:4">
      <c r="A1866" s="46">
        <v>1864</v>
      </c>
      <c r="B1866" s="60">
        <v>0.1166</v>
      </c>
      <c r="C1866" s="60">
        <v>0.10199999999999999</v>
      </c>
      <c r="D1866" s="60">
        <v>0.2162</v>
      </c>
    </row>
    <row r="1867" spans="1:4">
      <c r="A1867" s="46">
        <v>1865</v>
      </c>
      <c r="B1867" s="60">
        <v>0.1166</v>
      </c>
      <c r="C1867" s="60">
        <v>0.10199999999999999</v>
      </c>
      <c r="D1867" s="60">
        <v>0.2162</v>
      </c>
    </row>
    <row r="1868" spans="1:4">
      <c r="A1868" s="46">
        <v>1866</v>
      </c>
      <c r="B1868" s="60">
        <v>0.1166</v>
      </c>
      <c r="C1868" s="60">
        <v>0.10199999999999999</v>
      </c>
      <c r="D1868" s="60">
        <v>0.2162</v>
      </c>
    </row>
    <row r="1869" spans="1:4">
      <c r="A1869" s="46">
        <v>1867</v>
      </c>
      <c r="B1869" s="60">
        <v>0.1166</v>
      </c>
      <c r="C1869" s="60">
        <v>0.10199999999999999</v>
      </c>
      <c r="D1869" s="60">
        <v>0.2162</v>
      </c>
    </row>
    <row r="1870" spans="1:4">
      <c r="A1870" s="46">
        <v>1868</v>
      </c>
      <c r="B1870" s="60">
        <v>0.1166</v>
      </c>
      <c r="C1870" s="60">
        <v>0.10199999999999999</v>
      </c>
      <c r="D1870" s="60">
        <v>0.2162</v>
      </c>
    </row>
    <row r="1871" spans="1:4">
      <c r="A1871" s="46">
        <v>1869</v>
      </c>
      <c r="B1871" s="60">
        <v>0.1166</v>
      </c>
      <c r="C1871" s="60">
        <v>0.10199999999999999</v>
      </c>
      <c r="D1871" s="60">
        <v>0.2162</v>
      </c>
    </row>
    <row r="1872" spans="1:4">
      <c r="A1872" s="46">
        <v>1870</v>
      </c>
      <c r="B1872" s="60">
        <v>0.1166</v>
      </c>
      <c r="C1872" s="60">
        <v>0.10199999999999999</v>
      </c>
      <c r="D1872" s="60">
        <v>0.2162</v>
      </c>
    </row>
    <row r="1873" spans="1:4">
      <c r="A1873" s="46">
        <v>1871</v>
      </c>
      <c r="B1873" s="60">
        <v>0.1166</v>
      </c>
      <c r="C1873" s="60">
        <v>0.10199999999999999</v>
      </c>
      <c r="D1873" s="60">
        <v>0.2162</v>
      </c>
    </row>
    <row r="1874" spans="1:4">
      <c r="A1874" s="46">
        <v>1872</v>
      </c>
      <c r="B1874" s="60">
        <v>0.1166</v>
      </c>
      <c r="C1874" s="60">
        <v>0.10199999999999999</v>
      </c>
      <c r="D1874" s="60">
        <v>0.2162</v>
      </c>
    </row>
    <row r="1875" spans="1:4">
      <c r="A1875" s="46">
        <v>1873</v>
      </c>
      <c r="B1875" s="60">
        <v>0.1166</v>
      </c>
      <c r="C1875" s="60">
        <v>0.10199999999999999</v>
      </c>
      <c r="D1875" s="60">
        <v>0.2162</v>
      </c>
    </row>
    <row r="1876" spans="1:4">
      <c r="A1876" s="46">
        <v>1874</v>
      </c>
      <c r="B1876" s="60">
        <v>0.1166</v>
      </c>
      <c r="C1876" s="60">
        <v>0.10199999999999999</v>
      </c>
      <c r="D1876" s="60">
        <v>0.2162</v>
      </c>
    </row>
    <row r="1877" spans="1:4">
      <c r="A1877" s="46">
        <v>1875</v>
      </c>
      <c r="B1877" s="60">
        <v>0.1166</v>
      </c>
      <c r="C1877" s="60">
        <v>0.10199999999999999</v>
      </c>
      <c r="D1877" s="60">
        <v>0.2162</v>
      </c>
    </row>
    <row r="1878" spans="1:4">
      <c r="A1878" s="46">
        <v>1876</v>
      </c>
      <c r="B1878" s="60">
        <v>0.1166</v>
      </c>
      <c r="C1878" s="60">
        <v>0.10199999999999999</v>
      </c>
      <c r="D1878" s="60">
        <v>0.2162</v>
      </c>
    </row>
    <row r="1879" spans="1:4">
      <c r="A1879" s="46">
        <v>1877</v>
      </c>
      <c r="B1879" s="60">
        <v>0.1166</v>
      </c>
      <c r="C1879" s="60">
        <v>0.10199999999999999</v>
      </c>
      <c r="D1879" s="60">
        <v>0.2162</v>
      </c>
    </row>
    <row r="1880" spans="1:4">
      <c r="A1880" s="46">
        <v>1878</v>
      </c>
      <c r="B1880" s="60">
        <v>0.1166</v>
      </c>
      <c r="C1880" s="60">
        <v>0.10199999999999999</v>
      </c>
      <c r="D1880" s="60">
        <v>0.2162</v>
      </c>
    </row>
    <row r="1881" spans="1:4">
      <c r="A1881" s="46">
        <v>1879</v>
      </c>
      <c r="B1881" s="60">
        <v>0.1166</v>
      </c>
      <c r="C1881" s="60">
        <v>0.10199999999999999</v>
      </c>
      <c r="D1881" s="60">
        <v>0.2162</v>
      </c>
    </row>
    <row r="1882" spans="1:4">
      <c r="A1882" s="46">
        <v>1880</v>
      </c>
      <c r="B1882" s="60">
        <v>0.1166</v>
      </c>
      <c r="C1882" s="60">
        <v>0.10199999999999999</v>
      </c>
      <c r="D1882" s="60">
        <v>0.2162</v>
      </c>
    </row>
    <row r="1883" spans="1:4">
      <c r="A1883" s="46">
        <v>1881</v>
      </c>
      <c r="B1883" s="60">
        <v>0.1166</v>
      </c>
      <c r="C1883" s="60">
        <v>0.10199999999999999</v>
      </c>
      <c r="D1883" s="60">
        <v>0.2162</v>
      </c>
    </row>
    <row r="1884" spans="1:4">
      <c r="A1884" s="46">
        <v>1882</v>
      </c>
      <c r="B1884" s="60">
        <v>0.1166</v>
      </c>
      <c r="C1884" s="60">
        <v>0.10199999999999999</v>
      </c>
      <c r="D1884" s="60">
        <v>0.2162</v>
      </c>
    </row>
    <row r="1885" spans="1:4">
      <c r="A1885" s="46">
        <v>1883</v>
      </c>
      <c r="B1885" s="60">
        <v>0.1166</v>
      </c>
      <c r="C1885" s="60">
        <v>0.10199999999999999</v>
      </c>
      <c r="D1885" s="60">
        <v>0.2162</v>
      </c>
    </row>
    <row r="1886" spans="1:4">
      <c r="A1886" s="46">
        <v>1884</v>
      </c>
      <c r="B1886" s="60">
        <v>0.1166</v>
      </c>
      <c r="C1886" s="60">
        <v>0.10199999999999999</v>
      </c>
      <c r="D1886" s="60">
        <v>0.2162</v>
      </c>
    </row>
    <row r="1887" spans="1:4">
      <c r="A1887" s="46">
        <v>1885</v>
      </c>
      <c r="B1887" s="60">
        <v>0.1166</v>
      </c>
      <c r="C1887" s="60">
        <v>0.10199999999999999</v>
      </c>
      <c r="D1887" s="60">
        <v>0.2162</v>
      </c>
    </row>
    <row r="1888" spans="1:4">
      <c r="A1888" s="46">
        <v>1886</v>
      </c>
      <c r="B1888" s="60">
        <v>0.1166</v>
      </c>
      <c r="C1888" s="60">
        <v>0.10199999999999999</v>
      </c>
      <c r="D1888" s="60">
        <v>0.2162</v>
      </c>
    </row>
    <row r="1889" spans="1:4">
      <c r="A1889" s="46">
        <v>1887</v>
      </c>
      <c r="B1889" s="60">
        <v>0.1166</v>
      </c>
      <c r="C1889" s="60">
        <v>0.10199999999999999</v>
      </c>
      <c r="D1889" s="60">
        <v>0.2162</v>
      </c>
    </row>
    <row r="1890" spans="1:4">
      <c r="A1890" s="46">
        <v>1888</v>
      </c>
      <c r="B1890" s="60">
        <v>0.1166</v>
      </c>
      <c r="C1890" s="60">
        <v>0.10199999999999999</v>
      </c>
      <c r="D1890" s="60">
        <v>0.2162</v>
      </c>
    </row>
    <row r="1891" spans="1:4">
      <c r="A1891" s="46">
        <v>1889</v>
      </c>
      <c r="B1891" s="60">
        <v>0.1166</v>
      </c>
      <c r="C1891" s="60">
        <v>0.10199999999999999</v>
      </c>
      <c r="D1891" s="60">
        <v>0.2162</v>
      </c>
    </row>
    <row r="1892" spans="1:4">
      <c r="A1892" s="46">
        <v>1890</v>
      </c>
      <c r="B1892" s="60">
        <v>0.1166</v>
      </c>
      <c r="C1892" s="60">
        <v>0.10199999999999999</v>
      </c>
      <c r="D1892" s="60">
        <v>0.2162</v>
      </c>
    </row>
    <row r="1893" spans="1:4">
      <c r="A1893" s="46">
        <v>1891</v>
      </c>
      <c r="B1893" s="60">
        <v>0.1166</v>
      </c>
      <c r="C1893" s="60">
        <v>0.10199999999999999</v>
      </c>
      <c r="D1893" s="60">
        <v>0.2162</v>
      </c>
    </row>
    <row r="1894" spans="1:4">
      <c r="A1894" s="46">
        <v>1892</v>
      </c>
      <c r="B1894" s="60">
        <v>0.1166</v>
      </c>
      <c r="C1894" s="60">
        <v>0.10199999999999999</v>
      </c>
      <c r="D1894" s="60">
        <v>0.2162</v>
      </c>
    </row>
    <row r="1895" spans="1:4">
      <c r="A1895" s="46">
        <v>1893</v>
      </c>
      <c r="B1895" s="60">
        <v>0.1166</v>
      </c>
      <c r="C1895" s="60">
        <v>0.10199999999999999</v>
      </c>
      <c r="D1895" s="60">
        <v>0.2162</v>
      </c>
    </row>
    <row r="1896" spans="1:4">
      <c r="A1896" s="46">
        <v>1894</v>
      </c>
      <c r="B1896" s="60">
        <v>0.1166</v>
      </c>
      <c r="C1896" s="60">
        <v>0.10199999999999999</v>
      </c>
      <c r="D1896" s="60">
        <v>0.2162</v>
      </c>
    </row>
    <row r="1897" spans="1:4">
      <c r="A1897" s="46">
        <v>1895</v>
      </c>
      <c r="B1897" s="60">
        <v>0.1166</v>
      </c>
      <c r="C1897" s="60">
        <v>0.10199999999999999</v>
      </c>
      <c r="D1897" s="60">
        <v>0.2162</v>
      </c>
    </row>
    <row r="1898" spans="1:4">
      <c r="A1898" s="46">
        <v>1896</v>
      </c>
      <c r="B1898" s="60">
        <v>0.1166</v>
      </c>
      <c r="C1898" s="60">
        <v>0.10199999999999999</v>
      </c>
      <c r="D1898" s="60">
        <v>0.2162</v>
      </c>
    </row>
    <row r="1899" spans="1:4">
      <c r="A1899" s="46">
        <v>1897</v>
      </c>
      <c r="B1899" s="60">
        <v>0.1166</v>
      </c>
      <c r="C1899" s="60">
        <v>0.10199999999999999</v>
      </c>
      <c r="D1899" s="60">
        <v>0.2162</v>
      </c>
    </row>
    <row r="1900" spans="1:4">
      <c r="A1900" s="46">
        <v>1898</v>
      </c>
      <c r="B1900" s="60">
        <v>0.1166</v>
      </c>
      <c r="C1900" s="60">
        <v>0.10199999999999999</v>
      </c>
      <c r="D1900" s="60">
        <v>0.2162</v>
      </c>
    </row>
    <row r="1901" spans="1:4">
      <c r="A1901" s="46">
        <v>1899</v>
      </c>
      <c r="B1901" s="60">
        <v>0.1166</v>
      </c>
      <c r="C1901" s="60">
        <v>0.10199999999999999</v>
      </c>
      <c r="D1901" s="60">
        <v>0.2162</v>
      </c>
    </row>
    <row r="1902" spans="1:4">
      <c r="A1902" s="46">
        <v>1900</v>
      </c>
      <c r="B1902" s="60">
        <v>0.1166</v>
      </c>
      <c r="C1902" s="60">
        <v>0.10199999999999999</v>
      </c>
      <c r="D1902" s="60">
        <v>0.2162</v>
      </c>
    </row>
    <row r="1903" spans="1:4">
      <c r="A1903" s="46">
        <v>1901</v>
      </c>
      <c r="B1903" s="60">
        <v>0.1166</v>
      </c>
      <c r="C1903" s="60">
        <v>0.10199999999999999</v>
      </c>
      <c r="D1903" s="60">
        <v>0.2162</v>
      </c>
    </row>
    <row r="1904" spans="1:4">
      <c r="A1904" s="46">
        <v>1902</v>
      </c>
      <c r="B1904" s="60">
        <v>0.1166</v>
      </c>
      <c r="C1904" s="60">
        <v>0.10199999999999999</v>
      </c>
      <c r="D1904" s="60">
        <v>0.2162</v>
      </c>
    </row>
    <row r="1905" spans="1:4">
      <c r="A1905" s="46">
        <v>1903</v>
      </c>
      <c r="B1905" s="60">
        <v>0.1166</v>
      </c>
      <c r="C1905" s="60">
        <v>0.10199999999999999</v>
      </c>
      <c r="D1905" s="60">
        <v>0.2162</v>
      </c>
    </row>
    <row r="1906" spans="1:4">
      <c r="A1906" s="46">
        <v>1904</v>
      </c>
      <c r="B1906" s="60">
        <v>0.1166</v>
      </c>
      <c r="C1906" s="60">
        <v>0.10199999999999999</v>
      </c>
      <c r="D1906" s="60">
        <v>0.2162</v>
      </c>
    </row>
    <row r="1907" spans="1:4">
      <c r="A1907" s="46">
        <v>1905</v>
      </c>
      <c r="B1907" s="60">
        <v>0.1166</v>
      </c>
      <c r="C1907" s="60">
        <v>0.10199999999999999</v>
      </c>
      <c r="D1907" s="60">
        <v>0.2162</v>
      </c>
    </row>
    <row r="1908" spans="1:4">
      <c r="A1908" s="46">
        <v>1906</v>
      </c>
      <c r="B1908" s="60">
        <v>0.1166</v>
      </c>
      <c r="C1908" s="60">
        <v>0.10199999999999999</v>
      </c>
      <c r="D1908" s="60">
        <v>0.2162</v>
      </c>
    </row>
    <row r="1909" spans="1:4">
      <c r="A1909" s="46">
        <v>1907</v>
      </c>
      <c r="B1909" s="60">
        <v>0.1166</v>
      </c>
      <c r="C1909" s="60">
        <v>0.10199999999999999</v>
      </c>
      <c r="D1909" s="60">
        <v>0.2162</v>
      </c>
    </row>
    <row r="1910" spans="1:4">
      <c r="A1910" s="46">
        <v>1908</v>
      </c>
      <c r="B1910" s="60">
        <v>0.1166</v>
      </c>
      <c r="C1910" s="60">
        <v>0.10199999999999999</v>
      </c>
      <c r="D1910" s="60">
        <v>0.2162</v>
      </c>
    </row>
    <row r="1911" spans="1:4">
      <c r="A1911" s="46">
        <v>1909</v>
      </c>
      <c r="B1911" s="60">
        <v>0.1166</v>
      </c>
      <c r="C1911" s="60">
        <v>0.10199999999999999</v>
      </c>
      <c r="D1911" s="60">
        <v>0.2162</v>
      </c>
    </row>
    <row r="1912" spans="1:4">
      <c r="A1912" s="46">
        <v>1910</v>
      </c>
      <c r="B1912" s="60">
        <v>0.1166</v>
      </c>
      <c r="C1912" s="60">
        <v>0.10199999999999999</v>
      </c>
      <c r="D1912" s="60">
        <v>0.2162</v>
      </c>
    </row>
    <row r="1913" spans="1:4">
      <c r="A1913" s="46">
        <v>1911</v>
      </c>
      <c r="B1913" s="60">
        <v>0.1166</v>
      </c>
      <c r="C1913" s="60">
        <v>0.10199999999999999</v>
      </c>
      <c r="D1913" s="60">
        <v>0.2162</v>
      </c>
    </row>
    <row r="1914" spans="1:4">
      <c r="A1914" s="46">
        <v>1912</v>
      </c>
      <c r="B1914" s="60">
        <v>0.1166</v>
      </c>
      <c r="C1914" s="60">
        <v>0.10199999999999999</v>
      </c>
      <c r="D1914" s="60">
        <v>0.2162</v>
      </c>
    </row>
    <row r="1915" spans="1:4">
      <c r="A1915" s="46">
        <v>1913</v>
      </c>
      <c r="B1915" s="60">
        <v>0.1166</v>
      </c>
      <c r="C1915" s="60">
        <v>0.10199999999999999</v>
      </c>
      <c r="D1915" s="60">
        <v>0.2162</v>
      </c>
    </row>
    <row r="1916" spans="1:4">
      <c r="A1916" s="46">
        <v>1914</v>
      </c>
      <c r="B1916" s="60">
        <v>0.1166</v>
      </c>
      <c r="C1916" s="60">
        <v>0.10199999999999999</v>
      </c>
      <c r="D1916" s="60">
        <v>0.2162</v>
      </c>
    </row>
    <row r="1917" spans="1:4">
      <c r="A1917" s="46">
        <v>1915</v>
      </c>
      <c r="B1917" s="60">
        <v>0.1166</v>
      </c>
      <c r="C1917" s="60">
        <v>0.10199999999999999</v>
      </c>
      <c r="D1917" s="60">
        <v>0.2162</v>
      </c>
    </row>
    <row r="1918" spans="1:4">
      <c r="A1918" s="46">
        <v>1916</v>
      </c>
      <c r="B1918" s="60">
        <v>0.1166</v>
      </c>
      <c r="C1918" s="60">
        <v>0.10199999999999999</v>
      </c>
      <c r="D1918" s="60">
        <v>0.2162</v>
      </c>
    </row>
    <row r="1919" spans="1:4">
      <c r="A1919" s="46">
        <v>1917</v>
      </c>
      <c r="B1919" s="60">
        <v>0.1166</v>
      </c>
      <c r="C1919" s="60">
        <v>0.10199999999999999</v>
      </c>
      <c r="D1919" s="60">
        <v>0.2162</v>
      </c>
    </row>
    <row r="1920" spans="1:4">
      <c r="A1920" s="46">
        <v>1918</v>
      </c>
      <c r="B1920" s="60">
        <v>0.1166</v>
      </c>
      <c r="C1920" s="60">
        <v>0.10199999999999999</v>
      </c>
      <c r="D1920" s="60">
        <v>0.2162</v>
      </c>
    </row>
    <row r="1921" spans="1:4">
      <c r="A1921" s="46">
        <v>1919</v>
      </c>
      <c r="B1921" s="60">
        <v>0.1166</v>
      </c>
      <c r="C1921" s="60">
        <v>0.10199999999999999</v>
      </c>
      <c r="D1921" s="60">
        <v>0.2162</v>
      </c>
    </row>
    <row r="1922" spans="1:4">
      <c r="A1922" s="46">
        <v>1920</v>
      </c>
      <c r="B1922" s="60">
        <v>0.1166</v>
      </c>
      <c r="C1922" s="60">
        <v>0.10199999999999999</v>
      </c>
      <c r="D1922" s="60">
        <v>0.2162</v>
      </c>
    </row>
    <row r="1923" spans="1:4">
      <c r="A1923" s="46">
        <v>1921</v>
      </c>
      <c r="B1923" s="60">
        <v>0.1166</v>
      </c>
      <c r="C1923" s="60">
        <v>0.10199999999999999</v>
      </c>
      <c r="D1923" s="60">
        <v>0.2162</v>
      </c>
    </row>
    <row r="1924" spans="1:4">
      <c r="A1924" s="46">
        <v>1922</v>
      </c>
      <c r="B1924" s="60">
        <v>0.1166</v>
      </c>
      <c r="C1924" s="60">
        <v>0.10199999999999999</v>
      </c>
      <c r="D1924" s="60">
        <v>0.2162</v>
      </c>
    </row>
    <row r="1925" spans="1:4">
      <c r="A1925" s="46">
        <v>1923</v>
      </c>
      <c r="B1925" s="60">
        <v>0.1166</v>
      </c>
      <c r="C1925" s="60">
        <v>0.10199999999999999</v>
      </c>
      <c r="D1925" s="60">
        <v>0.2162</v>
      </c>
    </row>
    <row r="1926" spans="1:4">
      <c r="A1926" s="46">
        <v>1924</v>
      </c>
      <c r="B1926" s="60">
        <v>0.1166</v>
      </c>
      <c r="C1926" s="60">
        <v>0.10199999999999999</v>
      </c>
      <c r="D1926" s="60">
        <v>0.2162</v>
      </c>
    </row>
    <row r="1927" spans="1:4">
      <c r="A1927" s="46">
        <v>1925</v>
      </c>
      <c r="B1927" s="60">
        <v>0.1166</v>
      </c>
      <c r="C1927" s="60">
        <v>0.10199999999999999</v>
      </c>
      <c r="D1927" s="60">
        <v>0.2162</v>
      </c>
    </row>
    <row r="1928" spans="1:4">
      <c r="A1928" s="46">
        <v>1926</v>
      </c>
      <c r="B1928" s="60">
        <v>0.1166</v>
      </c>
      <c r="C1928" s="60">
        <v>0.10199999999999999</v>
      </c>
      <c r="D1928" s="60">
        <v>0.2162</v>
      </c>
    </row>
    <row r="1929" spans="1:4">
      <c r="A1929" s="46">
        <v>1927</v>
      </c>
      <c r="B1929" s="60">
        <v>0.1166</v>
      </c>
      <c r="C1929" s="60">
        <v>0.10199999999999999</v>
      </c>
      <c r="D1929" s="60">
        <v>0.2162</v>
      </c>
    </row>
    <row r="1930" spans="1:4">
      <c r="A1930" s="46">
        <v>1928</v>
      </c>
      <c r="B1930" s="60">
        <v>0.1166</v>
      </c>
      <c r="C1930" s="60">
        <v>0.10199999999999999</v>
      </c>
      <c r="D1930" s="60">
        <v>0.2162</v>
      </c>
    </row>
    <row r="1931" spans="1:4">
      <c r="A1931" s="46">
        <v>1929</v>
      </c>
      <c r="B1931" s="60">
        <v>0.1166</v>
      </c>
      <c r="C1931" s="60">
        <v>0.10199999999999999</v>
      </c>
      <c r="D1931" s="60">
        <v>0.2162</v>
      </c>
    </row>
    <row r="1932" spans="1:4">
      <c r="A1932" s="46">
        <v>1930</v>
      </c>
      <c r="B1932" s="60">
        <v>0.1166</v>
      </c>
      <c r="C1932" s="60">
        <v>0.10199999999999999</v>
      </c>
      <c r="D1932" s="60">
        <v>0.2162</v>
      </c>
    </row>
    <row r="1933" spans="1:4">
      <c r="A1933" s="46">
        <v>1931</v>
      </c>
      <c r="B1933" s="60">
        <v>0.1166</v>
      </c>
      <c r="C1933" s="60">
        <v>0.10199999999999999</v>
      </c>
      <c r="D1933" s="60">
        <v>0.2162</v>
      </c>
    </row>
    <row r="1934" spans="1:4">
      <c r="A1934" s="46">
        <v>1932</v>
      </c>
      <c r="B1934" s="60">
        <v>0.1166</v>
      </c>
      <c r="C1934" s="60">
        <v>0.10199999999999999</v>
      </c>
      <c r="D1934" s="60">
        <v>0.2162</v>
      </c>
    </row>
    <row r="1935" spans="1:4">
      <c r="A1935" s="46">
        <v>1933</v>
      </c>
      <c r="B1935" s="60">
        <v>0.1166</v>
      </c>
      <c r="C1935" s="60">
        <v>0.10199999999999999</v>
      </c>
      <c r="D1935" s="60">
        <v>0.2162</v>
      </c>
    </row>
    <row r="1936" spans="1:4">
      <c r="A1936" s="46">
        <v>1934</v>
      </c>
      <c r="B1936" s="60">
        <v>0.1166</v>
      </c>
      <c r="C1936" s="60">
        <v>0.10199999999999999</v>
      </c>
      <c r="D1936" s="60">
        <v>0.2162</v>
      </c>
    </row>
    <row r="1937" spans="1:4">
      <c r="A1937" s="46">
        <v>1935</v>
      </c>
      <c r="B1937" s="60">
        <v>0.1166</v>
      </c>
      <c r="C1937" s="60">
        <v>0.10199999999999999</v>
      </c>
      <c r="D1937" s="60">
        <v>0.2162</v>
      </c>
    </row>
    <row r="1938" spans="1:4">
      <c r="A1938" s="46">
        <v>1936</v>
      </c>
      <c r="B1938" s="60">
        <v>0.1166</v>
      </c>
      <c r="C1938" s="60">
        <v>0.10199999999999999</v>
      </c>
      <c r="D1938" s="60">
        <v>0.2162</v>
      </c>
    </row>
    <row r="1939" spans="1:4">
      <c r="A1939" s="46">
        <v>1937</v>
      </c>
      <c r="B1939" s="60">
        <v>0.1166</v>
      </c>
      <c r="C1939" s="60">
        <v>0.10199999999999999</v>
      </c>
      <c r="D1939" s="60">
        <v>0.2162</v>
      </c>
    </row>
    <row r="1940" spans="1:4">
      <c r="A1940" s="46">
        <v>1938</v>
      </c>
      <c r="B1940" s="60">
        <v>0.1166</v>
      </c>
      <c r="C1940" s="60">
        <v>0.10199999999999999</v>
      </c>
      <c r="D1940" s="60">
        <v>0.2162</v>
      </c>
    </row>
    <row r="1941" spans="1:4">
      <c r="A1941" s="46">
        <v>1939</v>
      </c>
      <c r="B1941" s="60">
        <v>0.1166</v>
      </c>
      <c r="C1941" s="60">
        <v>0.10199999999999999</v>
      </c>
      <c r="D1941" s="60">
        <v>0.2162</v>
      </c>
    </row>
    <row r="1942" spans="1:4">
      <c r="A1942" s="46">
        <v>1940</v>
      </c>
      <c r="B1942" s="60">
        <v>0.1166</v>
      </c>
      <c r="C1942" s="60">
        <v>0.10199999999999999</v>
      </c>
      <c r="D1942" s="60">
        <v>0.2162</v>
      </c>
    </row>
    <row r="1943" spans="1:4">
      <c r="A1943" s="46">
        <v>1941</v>
      </c>
      <c r="B1943" s="60">
        <v>0.1166</v>
      </c>
      <c r="C1943" s="60">
        <v>0.10199999999999999</v>
      </c>
      <c r="D1943" s="60">
        <v>0.2162</v>
      </c>
    </row>
    <row r="1944" spans="1:4">
      <c r="A1944" s="46">
        <v>1942</v>
      </c>
      <c r="B1944" s="60">
        <v>0.1166</v>
      </c>
      <c r="C1944" s="60">
        <v>0.10199999999999999</v>
      </c>
      <c r="D1944" s="60">
        <v>0.2162</v>
      </c>
    </row>
    <row r="1945" spans="1:4">
      <c r="A1945" s="46">
        <v>1943</v>
      </c>
      <c r="B1945" s="60">
        <v>0.1166</v>
      </c>
      <c r="C1945" s="60">
        <v>0.10199999999999999</v>
      </c>
      <c r="D1945" s="60">
        <v>0.2162</v>
      </c>
    </row>
    <row r="1946" spans="1:4">
      <c r="A1946" s="46">
        <v>1944</v>
      </c>
      <c r="B1946" s="60">
        <v>0.1166</v>
      </c>
      <c r="C1946" s="60">
        <v>0.10199999999999999</v>
      </c>
      <c r="D1946" s="60">
        <v>0.2162</v>
      </c>
    </row>
    <row r="1947" spans="1:4">
      <c r="A1947" s="46">
        <v>1945</v>
      </c>
      <c r="B1947" s="60">
        <v>0.1166</v>
      </c>
      <c r="C1947" s="60">
        <v>0.10199999999999999</v>
      </c>
      <c r="D1947" s="60">
        <v>0.2162</v>
      </c>
    </row>
    <row r="1948" spans="1:4">
      <c r="A1948" s="46">
        <v>1946</v>
      </c>
      <c r="B1948" s="60">
        <v>0.1166</v>
      </c>
      <c r="C1948" s="60">
        <v>0.10199999999999999</v>
      </c>
      <c r="D1948" s="60">
        <v>0.2162</v>
      </c>
    </row>
    <row r="1949" spans="1:4">
      <c r="A1949" s="46">
        <v>1947</v>
      </c>
      <c r="B1949" s="60">
        <v>0.1166</v>
      </c>
      <c r="C1949" s="60">
        <v>0.10199999999999999</v>
      </c>
      <c r="D1949" s="60">
        <v>0.2162</v>
      </c>
    </row>
    <row r="1950" spans="1:4">
      <c r="A1950" s="46">
        <v>1948</v>
      </c>
      <c r="B1950" s="60">
        <v>0.1166</v>
      </c>
      <c r="C1950" s="60">
        <v>0.10199999999999999</v>
      </c>
      <c r="D1950" s="60">
        <v>0.2162</v>
      </c>
    </row>
    <row r="1951" spans="1:4">
      <c r="A1951" s="46">
        <v>1949</v>
      </c>
      <c r="B1951" s="60">
        <v>0.1166</v>
      </c>
      <c r="C1951" s="60">
        <v>0.10199999999999999</v>
      </c>
      <c r="D1951" s="60">
        <v>0.2162</v>
      </c>
    </row>
    <row r="1952" spans="1:4">
      <c r="A1952" s="46">
        <v>1950</v>
      </c>
      <c r="B1952" s="60">
        <v>0.1166</v>
      </c>
      <c r="C1952" s="60">
        <v>0.10199999999999999</v>
      </c>
      <c r="D1952" s="60">
        <v>0.2162</v>
      </c>
    </row>
    <row r="1953" spans="1:4">
      <c r="A1953" s="46">
        <v>1951</v>
      </c>
      <c r="B1953" s="60">
        <v>0.1166</v>
      </c>
      <c r="C1953" s="60">
        <v>0.10199999999999999</v>
      </c>
      <c r="D1953" s="60">
        <v>0.2162</v>
      </c>
    </row>
    <row r="1954" spans="1:4">
      <c r="A1954" s="46">
        <v>1952</v>
      </c>
      <c r="B1954" s="60">
        <v>0.1166</v>
      </c>
      <c r="C1954" s="60">
        <v>0.10199999999999999</v>
      </c>
      <c r="D1954" s="60">
        <v>0.2162</v>
      </c>
    </row>
    <row r="1955" spans="1:4">
      <c r="A1955" s="46">
        <v>1953</v>
      </c>
      <c r="B1955" s="60">
        <v>0.1166</v>
      </c>
      <c r="C1955" s="60">
        <v>0.10199999999999999</v>
      </c>
      <c r="D1955" s="60">
        <v>0.2162</v>
      </c>
    </row>
    <row r="1956" spans="1:4">
      <c r="A1956" s="46">
        <v>1954</v>
      </c>
      <c r="B1956" s="60">
        <v>0.1166</v>
      </c>
      <c r="C1956" s="60">
        <v>0.10199999999999999</v>
      </c>
      <c r="D1956" s="60">
        <v>0.2162</v>
      </c>
    </row>
    <row r="1957" spans="1:4">
      <c r="A1957" s="46">
        <v>1955</v>
      </c>
      <c r="B1957" s="60">
        <v>0.1166</v>
      </c>
      <c r="C1957" s="60">
        <v>0.10199999999999999</v>
      </c>
      <c r="D1957" s="60">
        <v>0.2162</v>
      </c>
    </row>
    <row r="1958" spans="1:4">
      <c r="A1958" s="46">
        <v>1956</v>
      </c>
      <c r="B1958" s="60">
        <v>0.1166</v>
      </c>
      <c r="C1958" s="60">
        <v>0.10199999999999999</v>
      </c>
      <c r="D1958" s="60">
        <v>0.2162</v>
      </c>
    </row>
    <row r="1959" spans="1:4">
      <c r="A1959" s="46">
        <v>1957</v>
      </c>
      <c r="B1959" s="60">
        <v>0.1166</v>
      </c>
      <c r="C1959" s="60">
        <v>0.10199999999999999</v>
      </c>
      <c r="D1959" s="60">
        <v>0.2162</v>
      </c>
    </row>
    <row r="1960" spans="1:4">
      <c r="A1960" s="46">
        <v>1958</v>
      </c>
      <c r="B1960" s="60">
        <v>0.1166</v>
      </c>
      <c r="C1960" s="60">
        <v>0.10199999999999999</v>
      </c>
      <c r="D1960" s="60">
        <v>0.2162</v>
      </c>
    </row>
    <row r="1961" spans="1:4">
      <c r="A1961" s="46">
        <v>1959</v>
      </c>
      <c r="B1961" s="60">
        <v>0.1166</v>
      </c>
      <c r="C1961" s="60">
        <v>0.10199999999999999</v>
      </c>
      <c r="D1961" s="60">
        <v>0.2162</v>
      </c>
    </row>
    <row r="1962" spans="1:4">
      <c r="A1962" s="46">
        <v>1960</v>
      </c>
      <c r="B1962" s="60">
        <v>0.1166</v>
      </c>
      <c r="C1962" s="60">
        <v>0.10199999999999999</v>
      </c>
      <c r="D1962" s="60">
        <v>0.2162</v>
      </c>
    </row>
    <row r="1963" spans="1:4">
      <c r="A1963" s="46">
        <v>1961</v>
      </c>
      <c r="B1963" s="60">
        <v>0.1166</v>
      </c>
      <c r="C1963" s="60">
        <v>0.10199999999999999</v>
      </c>
      <c r="D1963" s="60">
        <v>0.2162</v>
      </c>
    </row>
    <row r="1964" spans="1:4">
      <c r="A1964" s="46">
        <v>1962</v>
      </c>
      <c r="B1964" s="60">
        <v>0.1166</v>
      </c>
      <c r="C1964" s="60">
        <v>0.10199999999999999</v>
      </c>
      <c r="D1964" s="60">
        <v>0.2162</v>
      </c>
    </row>
    <row r="1965" spans="1:4">
      <c r="A1965" s="46">
        <v>1963</v>
      </c>
      <c r="B1965" s="60">
        <v>0.1166</v>
      </c>
      <c r="C1965" s="60">
        <v>0.10199999999999999</v>
      </c>
      <c r="D1965" s="60">
        <v>0.2162</v>
      </c>
    </row>
    <row r="1966" spans="1:4">
      <c r="A1966" s="46">
        <v>1964</v>
      </c>
      <c r="B1966" s="60">
        <v>0.1166</v>
      </c>
      <c r="C1966" s="60">
        <v>0.10199999999999999</v>
      </c>
      <c r="D1966" s="60">
        <v>0.2162</v>
      </c>
    </row>
    <row r="1967" spans="1:4">
      <c r="A1967" s="46">
        <v>1965</v>
      </c>
      <c r="B1967" s="60">
        <v>0.1166</v>
      </c>
      <c r="C1967" s="60">
        <v>0.10199999999999999</v>
      </c>
      <c r="D1967" s="60">
        <v>0.2162</v>
      </c>
    </row>
    <row r="1968" spans="1:4">
      <c r="A1968" s="46">
        <v>1966</v>
      </c>
      <c r="B1968" s="60">
        <v>0.1166</v>
      </c>
      <c r="C1968" s="60">
        <v>0.10199999999999999</v>
      </c>
      <c r="D1968" s="60">
        <v>0.2162</v>
      </c>
    </row>
    <row r="1969" spans="1:4">
      <c r="A1969" s="46">
        <v>1967</v>
      </c>
      <c r="B1969" s="60">
        <v>0.1166</v>
      </c>
      <c r="C1969" s="60">
        <v>0.10199999999999999</v>
      </c>
      <c r="D1969" s="60">
        <v>0.2162</v>
      </c>
    </row>
    <row r="1970" spans="1:4">
      <c r="A1970" s="46">
        <v>1968</v>
      </c>
      <c r="B1970" s="60">
        <v>0.1166</v>
      </c>
      <c r="C1970" s="60">
        <v>0.10199999999999999</v>
      </c>
      <c r="D1970" s="60">
        <v>0.2162</v>
      </c>
    </row>
    <row r="1971" spans="1:4">
      <c r="A1971" s="46">
        <v>1969</v>
      </c>
      <c r="B1971" s="60">
        <v>0.1166</v>
      </c>
      <c r="C1971" s="60">
        <v>0.10199999999999999</v>
      </c>
      <c r="D1971" s="60">
        <v>0.2162</v>
      </c>
    </row>
    <row r="1972" spans="1:4">
      <c r="A1972" s="46">
        <v>1970</v>
      </c>
      <c r="B1972" s="60">
        <v>0.1166</v>
      </c>
      <c r="C1972" s="60">
        <v>0.10199999999999999</v>
      </c>
      <c r="D1972" s="60">
        <v>0.2162</v>
      </c>
    </row>
    <row r="1973" spans="1:4">
      <c r="A1973" s="46">
        <v>1971</v>
      </c>
      <c r="B1973" s="60">
        <v>0.1166</v>
      </c>
      <c r="C1973" s="60">
        <v>0.10199999999999999</v>
      </c>
      <c r="D1973" s="60">
        <v>0.2162</v>
      </c>
    </row>
    <row r="1974" spans="1:4">
      <c r="A1974" s="46">
        <v>1972</v>
      </c>
      <c r="B1974" s="60">
        <v>0.1166</v>
      </c>
      <c r="C1974" s="60">
        <v>0.10199999999999999</v>
      </c>
      <c r="D1974" s="60">
        <v>0.2162</v>
      </c>
    </row>
    <row r="1975" spans="1:4">
      <c r="A1975" s="46">
        <v>1973</v>
      </c>
      <c r="B1975" s="60">
        <v>0.1166</v>
      </c>
      <c r="C1975" s="60">
        <v>0.10199999999999999</v>
      </c>
      <c r="D1975" s="60">
        <v>0.2162</v>
      </c>
    </row>
    <row r="1976" spans="1:4">
      <c r="A1976" s="46">
        <v>1974</v>
      </c>
      <c r="B1976" s="60">
        <v>0.1166</v>
      </c>
      <c r="C1976" s="60">
        <v>0.10199999999999999</v>
      </c>
      <c r="D1976" s="60">
        <v>0.2162</v>
      </c>
    </row>
    <row r="1977" spans="1:4">
      <c r="A1977" s="46">
        <v>1975</v>
      </c>
      <c r="B1977" s="60">
        <v>0.1166</v>
      </c>
      <c r="C1977" s="60">
        <v>0.10199999999999999</v>
      </c>
      <c r="D1977" s="60">
        <v>0.2162</v>
      </c>
    </row>
    <row r="1978" spans="1:4">
      <c r="A1978" s="46">
        <v>1976</v>
      </c>
      <c r="B1978" s="60">
        <v>0.1166</v>
      </c>
      <c r="C1978" s="60">
        <v>0.10199999999999999</v>
      </c>
      <c r="D1978" s="60">
        <v>0.2162</v>
      </c>
    </row>
    <row r="1979" spans="1:4">
      <c r="A1979" s="46">
        <v>1977</v>
      </c>
      <c r="B1979" s="60">
        <v>0.1166</v>
      </c>
      <c r="C1979" s="60">
        <v>0.10199999999999999</v>
      </c>
      <c r="D1979" s="60">
        <v>0.2162</v>
      </c>
    </row>
    <row r="1980" spans="1:4">
      <c r="A1980" s="46">
        <v>1978</v>
      </c>
      <c r="B1980" s="60">
        <v>0.1166</v>
      </c>
      <c r="C1980" s="60">
        <v>0.10199999999999999</v>
      </c>
      <c r="D1980" s="60">
        <v>0.2162</v>
      </c>
    </row>
    <row r="1981" spans="1:4">
      <c r="A1981" s="46">
        <v>1979</v>
      </c>
      <c r="B1981" s="60">
        <v>0.1166</v>
      </c>
      <c r="C1981" s="60">
        <v>0.10199999999999999</v>
      </c>
      <c r="D1981" s="60">
        <v>0.2162</v>
      </c>
    </row>
    <row r="1982" spans="1:4">
      <c r="A1982" s="46">
        <v>1980</v>
      </c>
      <c r="B1982" s="60">
        <v>0.1166</v>
      </c>
      <c r="C1982" s="60">
        <v>0.10199999999999999</v>
      </c>
      <c r="D1982" s="60">
        <v>0.2162</v>
      </c>
    </row>
    <row r="1983" spans="1:4">
      <c r="A1983" s="46">
        <v>1981</v>
      </c>
      <c r="B1983" s="60">
        <v>0.1166</v>
      </c>
      <c r="C1983" s="60">
        <v>0.10199999999999999</v>
      </c>
      <c r="D1983" s="60">
        <v>0.2162</v>
      </c>
    </row>
    <row r="1984" spans="1:4">
      <c r="A1984" s="46">
        <v>1982</v>
      </c>
      <c r="B1984" s="60">
        <v>0.1166</v>
      </c>
      <c r="C1984" s="60">
        <v>0.10199999999999999</v>
      </c>
      <c r="D1984" s="60">
        <v>0.2162</v>
      </c>
    </row>
    <row r="1985" spans="1:4">
      <c r="A1985" s="46">
        <v>1983</v>
      </c>
      <c r="B1985" s="60">
        <v>0.1166</v>
      </c>
      <c r="C1985" s="60">
        <v>0.10199999999999999</v>
      </c>
      <c r="D1985" s="60">
        <v>0.2162</v>
      </c>
    </row>
    <row r="1986" spans="1:4">
      <c r="A1986" s="46">
        <v>1984</v>
      </c>
      <c r="B1986" s="60">
        <v>0.1166</v>
      </c>
      <c r="C1986" s="60">
        <v>0.10199999999999999</v>
      </c>
      <c r="D1986" s="60">
        <v>0.2162</v>
      </c>
    </row>
    <row r="1987" spans="1:4">
      <c r="A1987" s="46">
        <v>1985</v>
      </c>
      <c r="B1987" s="60">
        <v>0.1166</v>
      </c>
      <c r="C1987" s="60">
        <v>0.10199999999999999</v>
      </c>
      <c r="D1987" s="60">
        <v>0.2162</v>
      </c>
    </row>
    <row r="1988" spans="1:4">
      <c r="A1988" s="46">
        <v>1986</v>
      </c>
      <c r="B1988" s="60">
        <v>0.1166</v>
      </c>
      <c r="C1988" s="60">
        <v>0.10199999999999999</v>
      </c>
      <c r="D1988" s="60">
        <v>0.2162</v>
      </c>
    </row>
    <row r="1989" spans="1:4">
      <c r="A1989" s="46">
        <v>1987</v>
      </c>
      <c r="B1989" s="60">
        <v>0.1166</v>
      </c>
      <c r="C1989" s="60">
        <v>0.10199999999999999</v>
      </c>
      <c r="D1989" s="60">
        <v>0.2162</v>
      </c>
    </row>
    <row r="1990" spans="1:4">
      <c r="A1990" s="46">
        <v>1988</v>
      </c>
      <c r="B1990" s="60">
        <v>0.1166</v>
      </c>
      <c r="C1990" s="60">
        <v>0.10199999999999999</v>
      </c>
      <c r="D1990" s="60">
        <v>0.2162</v>
      </c>
    </row>
    <row r="1991" spans="1:4">
      <c r="A1991" s="46">
        <v>1989</v>
      </c>
      <c r="B1991" s="60">
        <v>0.1166</v>
      </c>
      <c r="C1991" s="60">
        <v>0.10199999999999999</v>
      </c>
      <c r="D1991" s="60">
        <v>0.2162</v>
      </c>
    </row>
    <row r="1992" spans="1:4">
      <c r="A1992" s="46">
        <v>1990</v>
      </c>
      <c r="B1992" s="60">
        <v>0.1166</v>
      </c>
      <c r="C1992" s="60">
        <v>0.10199999999999999</v>
      </c>
      <c r="D1992" s="60">
        <v>0.2162</v>
      </c>
    </row>
    <row r="1993" spans="1:4">
      <c r="A1993" s="46">
        <v>1991</v>
      </c>
      <c r="B1993" s="60">
        <v>0.1166</v>
      </c>
      <c r="C1993" s="60">
        <v>0.10199999999999999</v>
      </c>
      <c r="D1993" s="60">
        <v>0.2162</v>
      </c>
    </row>
    <row r="1994" spans="1:4">
      <c r="A1994" s="46">
        <v>1992</v>
      </c>
      <c r="B1994" s="60">
        <v>0.1166</v>
      </c>
      <c r="C1994" s="60">
        <v>0.10199999999999999</v>
      </c>
      <c r="D1994" s="60">
        <v>0.2162</v>
      </c>
    </row>
    <row r="1995" spans="1:4">
      <c r="A1995" s="46">
        <v>1993</v>
      </c>
      <c r="B1995" s="60">
        <v>0.1166</v>
      </c>
      <c r="C1995" s="60">
        <v>0.10199999999999999</v>
      </c>
      <c r="D1995" s="60">
        <v>0.2162</v>
      </c>
    </row>
    <row r="1996" spans="1:4">
      <c r="A1996" s="46">
        <v>1994</v>
      </c>
      <c r="B1996" s="60">
        <v>0.1166</v>
      </c>
      <c r="C1996" s="60">
        <v>0.10199999999999999</v>
      </c>
      <c r="D1996" s="60">
        <v>0.2162</v>
      </c>
    </row>
    <row r="1997" spans="1:4">
      <c r="A1997" s="46">
        <v>1995</v>
      </c>
      <c r="B1997" s="60">
        <v>0.1166</v>
      </c>
      <c r="C1997" s="60">
        <v>0.10199999999999999</v>
      </c>
      <c r="D1997" s="60">
        <v>0.2162</v>
      </c>
    </row>
    <row r="1998" spans="1:4">
      <c r="A1998" s="46">
        <v>1996</v>
      </c>
      <c r="B1998" s="60">
        <v>0.1166</v>
      </c>
      <c r="C1998" s="60">
        <v>0.10199999999999999</v>
      </c>
      <c r="D1998" s="60">
        <v>0.2162</v>
      </c>
    </row>
    <row r="1999" spans="1:4">
      <c r="A1999" s="46">
        <v>1997</v>
      </c>
      <c r="B1999" s="60">
        <v>0.1166</v>
      </c>
      <c r="C1999" s="60">
        <v>0.10199999999999999</v>
      </c>
      <c r="D1999" s="60">
        <v>0.2162</v>
      </c>
    </row>
    <row r="2000" spans="1:4">
      <c r="A2000" s="46">
        <v>1998</v>
      </c>
      <c r="B2000" s="60">
        <v>0.1166</v>
      </c>
      <c r="C2000" s="60">
        <v>0.10199999999999999</v>
      </c>
      <c r="D2000" s="60">
        <v>0.2162</v>
      </c>
    </row>
    <row r="2001" spans="1:4">
      <c r="A2001" s="46">
        <v>1999</v>
      </c>
      <c r="B2001" s="60">
        <v>0.1166</v>
      </c>
      <c r="C2001" s="60">
        <v>0.10199999999999999</v>
      </c>
      <c r="D2001" s="60">
        <v>0.2162</v>
      </c>
    </row>
    <row r="2002" spans="1:4">
      <c r="A2002" s="46">
        <v>2000</v>
      </c>
      <c r="B2002" s="60">
        <v>0.1166</v>
      </c>
      <c r="C2002" s="60">
        <v>0.10199999999999999</v>
      </c>
      <c r="D2002" s="60">
        <v>0.2162</v>
      </c>
    </row>
    <row r="2003" spans="1:4">
      <c r="A2003" s="46">
        <v>2001</v>
      </c>
      <c r="B2003" s="60">
        <v>0.1166</v>
      </c>
      <c r="C2003" s="60">
        <v>0.10199999999999999</v>
      </c>
      <c r="D2003" s="60">
        <v>0.2162</v>
      </c>
    </row>
    <row r="2004" spans="1:4">
      <c r="A2004" s="46">
        <v>2002</v>
      </c>
      <c r="B2004" s="60">
        <v>0.1166</v>
      </c>
      <c r="C2004" s="60">
        <v>0.10199999999999999</v>
      </c>
      <c r="D2004" s="60">
        <v>0.2162</v>
      </c>
    </row>
    <row r="2005" spans="1:4">
      <c r="A2005" s="46">
        <v>2003</v>
      </c>
      <c r="B2005" s="60">
        <v>0.1166</v>
      </c>
      <c r="C2005" s="60">
        <v>0.10199999999999999</v>
      </c>
      <c r="D2005" s="60">
        <v>0.2162</v>
      </c>
    </row>
    <row r="2006" spans="1:4">
      <c r="A2006" s="46">
        <v>2004</v>
      </c>
      <c r="B2006" s="60">
        <v>0.1166</v>
      </c>
      <c r="C2006" s="60">
        <v>0.10199999999999999</v>
      </c>
      <c r="D2006" s="60">
        <v>0.2162</v>
      </c>
    </row>
    <row r="2007" spans="1:4">
      <c r="A2007" s="46">
        <v>2005</v>
      </c>
      <c r="B2007" s="60">
        <v>0.1166</v>
      </c>
      <c r="C2007" s="60">
        <v>0.10199999999999999</v>
      </c>
      <c r="D2007" s="60">
        <v>0.2162</v>
      </c>
    </row>
    <row r="2008" spans="1:4">
      <c r="A2008" s="46">
        <v>2006</v>
      </c>
      <c r="B2008" s="60">
        <v>0.1166</v>
      </c>
      <c r="C2008" s="60">
        <v>0.10199999999999999</v>
      </c>
      <c r="D2008" s="60">
        <v>0.2162</v>
      </c>
    </row>
    <row r="2009" spans="1:4">
      <c r="A2009" s="46">
        <v>2007</v>
      </c>
      <c r="B2009" s="60">
        <v>0.1166</v>
      </c>
      <c r="C2009" s="60">
        <v>0.10199999999999999</v>
      </c>
      <c r="D2009" s="60">
        <v>0.2162</v>
      </c>
    </row>
    <row r="2010" spans="1:4">
      <c r="A2010" s="46">
        <v>2008</v>
      </c>
      <c r="B2010" s="60">
        <v>0.1166</v>
      </c>
      <c r="C2010" s="60">
        <v>0.10199999999999999</v>
      </c>
      <c r="D2010" s="60">
        <v>0.2162</v>
      </c>
    </row>
    <row r="2011" spans="1:4">
      <c r="A2011" s="46">
        <v>2009</v>
      </c>
      <c r="B2011" s="60">
        <v>0.1166</v>
      </c>
      <c r="C2011" s="60">
        <v>0.10199999999999999</v>
      </c>
      <c r="D2011" s="60">
        <v>0.2162</v>
      </c>
    </row>
    <row r="2012" spans="1:4">
      <c r="A2012" s="46">
        <v>2010</v>
      </c>
      <c r="B2012" s="60">
        <v>0.1166</v>
      </c>
      <c r="C2012" s="60">
        <v>0.10199999999999999</v>
      </c>
      <c r="D2012" s="60">
        <v>0.2162</v>
      </c>
    </row>
    <row r="2013" spans="1:4">
      <c r="A2013" s="46">
        <v>2011</v>
      </c>
      <c r="B2013" s="60">
        <v>0.1166</v>
      </c>
      <c r="C2013" s="60">
        <v>0.10199999999999999</v>
      </c>
      <c r="D2013" s="60">
        <v>0.2162</v>
      </c>
    </row>
    <row r="2014" spans="1:4">
      <c r="A2014" s="46">
        <v>2012</v>
      </c>
      <c r="B2014" s="60">
        <v>0.1166</v>
      </c>
      <c r="C2014" s="60">
        <v>0.10199999999999999</v>
      </c>
      <c r="D2014" s="60">
        <v>0.2162</v>
      </c>
    </row>
    <row r="2015" spans="1:4">
      <c r="A2015" s="46">
        <v>2013</v>
      </c>
      <c r="B2015" s="60">
        <v>0.1166</v>
      </c>
      <c r="C2015" s="60">
        <v>0.10199999999999999</v>
      </c>
      <c r="D2015" s="60">
        <v>0.2162</v>
      </c>
    </row>
    <row r="2016" spans="1:4">
      <c r="A2016" s="46">
        <v>2014</v>
      </c>
      <c r="B2016" s="60">
        <v>0.1166</v>
      </c>
      <c r="C2016" s="60">
        <v>0.10199999999999999</v>
      </c>
      <c r="D2016" s="60">
        <v>0.2162</v>
      </c>
    </row>
    <row r="2017" spans="1:4">
      <c r="A2017" s="46">
        <v>2015</v>
      </c>
      <c r="B2017" s="60">
        <v>0.1166</v>
      </c>
      <c r="C2017" s="60">
        <v>0.10199999999999999</v>
      </c>
      <c r="D2017" s="60">
        <v>0.2162</v>
      </c>
    </row>
    <row r="2018" spans="1:4">
      <c r="A2018" s="46">
        <v>2016</v>
      </c>
      <c r="B2018" s="60">
        <v>0.1166</v>
      </c>
      <c r="C2018" s="60">
        <v>0.10199999999999999</v>
      </c>
      <c r="D2018" s="60">
        <v>0.2162</v>
      </c>
    </row>
    <row r="2019" spans="1:4">
      <c r="A2019" s="46">
        <v>2017</v>
      </c>
      <c r="B2019" s="60">
        <v>0.1166</v>
      </c>
      <c r="C2019" s="60">
        <v>0.10199999999999999</v>
      </c>
      <c r="D2019" s="60">
        <v>0.2162</v>
      </c>
    </row>
    <row r="2020" spans="1:4">
      <c r="A2020" s="46">
        <v>2018</v>
      </c>
      <c r="B2020" s="60">
        <v>0.1166</v>
      </c>
      <c r="C2020" s="60">
        <v>0.10199999999999999</v>
      </c>
      <c r="D2020" s="60">
        <v>0.2162</v>
      </c>
    </row>
    <row r="2021" spans="1:4">
      <c r="A2021" s="46">
        <v>2019</v>
      </c>
      <c r="B2021" s="60">
        <v>0.1166</v>
      </c>
      <c r="C2021" s="60">
        <v>0.10199999999999999</v>
      </c>
      <c r="D2021" s="60">
        <v>0.2162</v>
      </c>
    </row>
    <row r="2022" spans="1:4">
      <c r="A2022" s="46">
        <v>2020</v>
      </c>
      <c r="B2022" s="60">
        <v>0.1166</v>
      </c>
      <c r="C2022" s="60">
        <v>0.10199999999999999</v>
      </c>
      <c r="D2022" s="60">
        <v>0.2162</v>
      </c>
    </row>
    <row r="2023" spans="1:4">
      <c r="A2023" s="46">
        <v>2021</v>
      </c>
      <c r="B2023" s="60">
        <v>0.1166</v>
      </c>
      <c r="C2023" s="60">
        <v>0.10199999999999999</v>
      </c>
      <c r="D2023" s="60">
        <v>0.2162</v>
      </c>
    </row>
    <row r="2024" spans="1:4">
      <c r="A2024" s="46">
        <v>2022</v>
      </c>
      <c r="B2024" s="60">
        <v>0.1166</v>
      </c>
      <c r="C2024" s="60">
        <v>0.10199999999999999</v>
      </c>
      <c r="D2024" s="60">
        <v>0.2162</v>
      </c>
    </row>
    <row r="2025" spans="1:4">
      <c r="A2025" s="46">
        <v>2023</v>
      </c>
      <c r="B2025" s="60">
        <v>0.1166</v>
      </c>
      <c r="C2025" s="60">
        <v>0.10199999999999999</v>
      </c>
      <c r="D2025" s="60">
        <v>0.2162</v>
      </c>
    </row>
    <row r="2026" spans="1:4">
      <c r="A2026" s="46">
        <v>2024</v>
      </c>
      <c r="B2026" s="60">
        <v>0.1166</v>
      </c>
      <c r="C2026" s="60">
        <v>0.10199999999999999</v>
      </c>
      <c r="D2026" s="60">
        <v>0.2162</v>
      </c>
    </row>
    <row r="2027" spans="1:4">
      <c r="A2027" s="46">
        <v>2025</v>
      </c>
      <c r="B2027" s="60">
        <v>0.1166</v>
      </c>
      <c r="C2027" s="60">
        <v>0.10199999999999999</v>
      </c>
      <c r="D2027" s="60">
        <v>0.2162</v>
      </c>
    </row>
    <row r="2028" spans="1:4">
      <c r="A2028" s="46">
        <v>2026</v>
      </c>
      <c r="B2028" s="60">
        <v>0.1166</v>
      </c>
      <c r="C2028" s="60">
        <v>0.10199999999999999</v>
      </c>
      <c r="D2028" s="60">
        <v>0.2162</v>
      </c>
    </row>
    <row r="2029" spans="1:4">
      <c r="A2029" s="46">
        <v>2027</v>
      </c>
      <c r="B2029" s="60">
        <v>0.1166</v>
      </c>
      <c r="C2029" s="60">
        <v>0.10199999999999999</v>
      </c>
      <c r="D2029" s="60">
        <v>0.2162</v>
      </c>
    </row>
    <row r="2030" spans="1:4">
      <c r="A2030" s="46">
        <v>2028</v>
      </c>
      <c r="B2030" s="60">
        <v>0.1166</v>
      </c>
      <c r="C2030" s="60">
        <v>0.10199999999999999</v>
      </c>
      <c r="D2030" s="60">
        <v>0.2162</v>
      </c>
    </row>
    <row r="2031" spans="1:4">
      <c r="A2031" s="46">
        <v>2029</v>
      </c>
      <c r="B2031" s="60">
        <v>0.1166</v>
      </c>
      <c r="C2031" s="60">
        <v>0.10199999999999999</v>
      </c>
      <c r="D2031" s="60">
        <v>0.2162</v>
      </c>
    </row>
    <row r="2032" spans="1:4">
      <c r="A2032" s="46">
        <v>2030</v>
      </c>
      <c r="B2032" s="60">
        <v>0.1166</v>
      </c>
      <c r="C2032" s="60">
        <v>0.10199999999999999</v>
      </c>
      <c r="D2032" s="60">
        <v>0.2162</v>
      </c>
    </row>
    <row r="2033" spans="1:4">
      <c r="A2033" s="46">
        <v>2031</v>
      </c>
      <c r="B2033" s="60">
        <v>0.1166</v>
      </c>
      <c r="C2033" s="60">
        <v>0.10199999999999999</v>
      </c>
      <c r="D2033" s="60">
        <v>0.2162</v>
      </c>
    </row>
    <row r="2034" spans="1:4">
      <c r="A2034" s="46">
        <v>2032</v>
      </c>
      <c r="B2034" s="60">
        <v>0.1166</v>
      </c>
      <c r="C2034" s="60">
        <v>0.10199999999999999</v>
      </c>
      <c r="D2034" s="60">
        <v>0.2162</v>
      </c>
    </row>
    <row r="2035" spans="1:4">
      <c r="A2035" s="46">
        <v>2033</v>
      </c>
      <c r="B2035" s="60">
        <v>0.1166</v>
      </c>
      <c r="C2035" s="60">
        <v>0.10199999999999999</v>
      </c>
      <c r="D2035" s="60">
        <v>0.2162</v>
      </c>
    </row>
    <row r="2036" spans="1:4">
      <c r="A2036" s="46">
        <v>2034</v>
      </c>
      <c r="B2036" s="60">
        <v>0.1166</v>
      </c>
      <c r="C2036" s="60">
        <v>0.10199999999999999</v>
      </c>
      <c r="D2036" s="60">
        <v>0.2162</v>
      </c>
    </row>
    <row r="2037" spans="1:4">
      <c r="A2037" s="46">
        <v>2035</v>
      </c>
      <c r="B2037" s="60">
        <v>0.1166</v>
      </c>
      <c r="C2037" s="60">
        <v>0.10199999999999999</v>
      </c>
      <c r="D2037" s="60">
        <v>0.2162</v>
      </c>
    </row>
    <row r="2038" spans="1:4">
      <c r="A2038" s="46">
        <v>2036</v>
      </c>
      <c r="B2038" s="60">
        <v>0.1166</v>
      </c>
      <c r="C2038" s="60">
        <v>0.10199999999999999</v>
      </c>
      <c r="D2038" s="60">
        <v>0.2162</v>
      </c>
    </row>
    <row r="2039" spans="1:4">
      <c r="A2039" s="46">
        <v>2037</v>
      </c>
      <c r="B2039" s="60">
        <v>0.1166</v>
      </c>
      <c r="C2039" s="60">
        <v>0.10199999999999999</v>
      </c>
      <c r="D2039" s="60">
        <v>0.2162</v>
      </c>
    </row>
    <row r="2040" spans="1:4">
      <c r="A2040" s="46">
        <v>2038</v>
      </c>
      <c r="B2040" s="60">
        <v>0.1166</v>
      </c>
      <c r="C2040" s="60">
        <v>0.10199999999999999</v>
      </c>
      <c r="D2040" s="60">
        <v>0.2162</v>
      </c>
    </row>
    <row r="2041" spans="1:4">
      <c r="A2041" s="46">
        <v>2039</v>
      </c>
      <c r="B2041" s="60">
        <v>0.1166</v>
      </c>
      <c r="C2041" s="60">
        <v>0.10199999999999999</v>
      </c>
      <c r="D2041" s="60">
        <v>0.2162</v>
      </c>
    </row>
    <row r="2042" spans="1:4">
      <c r="A2042" s="46">
        <v>2040</v>
      </c>
      <c r="B2042" s="60">
        <v>0.1166</v>
      </c>
      <c r="C2042" s="60">
        <v>0.10199999999999999</v>
      </c>
      <c r="D2042" s="60">
        <v>0.2162</v>
      </c>
    </row>
    <row r="2043" spans="1:4">
      <c r="A2043" s="46">
        <v>2041</v>
      </c>
      <c r="B2043" s="60">
        <v>0.1166</v>
      </c>
      <c r="C2043" s="60">
        <v>0.10199999999999999</v>
      </c>
      <c r="D2043" s="60">
        <v>0.2162</v>
      </c>
    </row>
    <row r="2044" spans="1:4">
      <c r="A2044" s="46">
        <v>2042</v>
      </c>
      <c r="B2044" s="60">
        <v>0.1166</v>
      </c>
      <c r="C2044" s="60">
        <v>0.10199999999999999</v>
      </c>
      <c r="D2044" s="60">
        <v>0.2162</v>
      </c>
    </row>
    <row r="2045" spans="1:4">
      <c r="A2045" s="46">
        <v>2043</v>
      </c>
      <c r="B2045" s="60">
        <v>0.1166</v>
      </c>
      <c r="C2045" s="60">
        <v>0.10199999999999999</v>
      </c>
      <c r="D2045" s="60">
        <v>0.2162</v>
      </c>
    </row>
    <row r="2046" spans="1:4">
      <c r="A2046" s="46">
        <v>2044</v>
      </c>
      <c r="B2046" s="60">
        <v>0.1166</v>
      </c>
      <c r="C2046" s="60">
        <v>0.10199999999999999</v>
      </c>
      <c r="D2046" s="60">
        <v>0.2162</v>
      </c>
    </row>
    <row r="2047" spans="1:4">
      <c r="A2047" s="46">
        <v>2045</v>
      </c>
      <c r="B2047" s="60">
        <v>0.1166</v>
      </c>
      <c r="C2047" s="60">
        <v>0.10199999999999999</v>
      </c>
      <c r="D2047" s="60">
        <v>0.2162</v>
      </c>
    </row>
    <row r="2048" spans="1:4">
      <c r="A2048" s="46">
        <v>2046</v>
      </c>
      <c r="B2048" s="60">
        <v>0.1166</v>
      </c>
      <c r="C2048" s="60">
        <v>0.10199999999999999</v>
      </c>
      <c r="D2048" s="60">
        <v>0.2162</v>
      </c>
    </row>
    <row r="2049" spans="1:4">
      <c r="A2049" s="46">
        <v>2047</v>
      </c>
      <c r="B2049" s="60">
        <v>0.1166</v>
      </c>
      <c r="C2049" s="60">
        <v>0.10199999999999999</v>
      </c>
      <c r="D2049" s="60">
        <v>0.2162</v>
      </c>
    </row>
    <row r="2050" spans="1:4">
      <c r="A2050" s="46">
        <v>2048</v>
      </c>
      <c r="B2050" s="60">
        <v>0.1166</v>
      </c>
      <c r="C2050" s="60">
        <v>0.10199999999999999</v>
      </c>
      <c r="D2050" s="60">
        <v>0.2162</v>
      </c>
    </row>
    <row r="2051" spans="1:4">
      <c r="A2051" s="46">
        <v>2049</v>
      </c>
      <c r="B2051" s="60">
        <v>0.1166</v>
      </c>
      <c r="C2051" s="60">
        <v>0.10199999999999999</v>
      </c>
      <c r="D2051" s="60">
        <v>0.2162</v>
      </c>
    </row>
    <row r="2052" spans="1:4">
      <c r="A2052" s="46">
        <v>2050</v>
      </c>
      <c r="B2052" s="60">
        <v>0.1166</v>
      </c>
      <c r="C2052" s="60">
        <v>0.10199999999999999</v>
      </c>
      <c r="D2052" s="60">
        <v>0.2162</v>
      </c>
    </row>
    <row r="2053" spans="1:4">
      <c r="A2053" s="46">
        <v>2051</v>
      </c>
      <c r="B2053" s="60">
        <v>0.1166</v>
      </c>
      <c r="C2053" s="60">
        <v>0.10199999999999999</v>
      </c>
      <c r="D2053" s="60">
        <v>0.2162</v>
      </c>
    </row>
    <row r="2054" spans="1:4">
      <c r="A2054" s="46">
        <v>2052</v>
      </c>
      <c r="B2054" s="60">
        <v>0.1166</v>
      </c>
      <c r="C2054" s="60">
        <v>0.10199999999999999</v>
      </c>
      <c r="D2054" s="60">
        <v>0.2162</v>
      </c>
    </row>
    <row r="2055" spans="1:4">
      <c r="A2055" s="46">
        <v>2053</v>
      </c>
      <c r="B2055" s="60">
        <v>0.1166</v>
      </c>
      <c r="C2055" s="60">
        <v>0.10199999999999999</v>
      </c>
      <c r="D2055" s="60">
        <v>0.2162</v>
      </c>
    </row>
    <row r="2056" spans="1:4">
      <c r="A2056" s="46">
        <v>2054</v>
      </c>
      <c r="B2056" s="60">
        <v>0.1166</v>
      </c>
      <c r="C2056" s="60">
        <v>0.10199999999999999</v>
      </c>
      <c r="D2056" s="60">
        <v>0.2162</v>
      </c>
    </row>
    <row r="2057" spans="1:4">
      <c r="A2057" s="46">
        <v>2055</v>
      </c>
      <c r="B2057" s="60">
        <v>0.1166</v>
      </c>
      <c r="C2057" s="60">
        <v>0.10199999999999999</v>
      </c>
      <c r="D2057" s="60">
        <v>0.2162</v>
      </c>
    </row>
    <row r="2058" spans="1:4">
      <c r="A2058" s="46">
        <v>2056</v>
      </c>
      <c r="B2058" s="60">
        <v>0.1166</v>
      </c>
      <c r="C2058" s="60">
        <v>0.10199999999999999</v>
      </c>
      <c r="D2058" s="60">
        <v>0.2162</v>
      </c>
    </row>
    <row r="2059" spans="1:4">
      <c r="A2059" s="46">
        <v>2057</v>
      </c>
      <c r="B2059" s="60">
        <v>0.1166</v>
      </c>
      <c r="C2059" s="60">
        <v>0.10199999999999999</v>
      </c>
      <c r="D2059" s="60">
        <v>0.2162</v>
      </c>
    </row>
    <row r="2060" spans="1:4">
      <c r="A2060" s="46">
        <v>2058</v>
      </c>
      <c r="B2060" s="60">
        <v>0.1166</v>
      </c>
      <c r="C2060" s="60">
        <v>0.10199999999999999</v>
      </c>
      <c r="D2060" s="60">
        <v>0.2162</v>
      </c>
    </row>
    <row r="2061" spans="1:4">
      <c r="A2061" s="46">
        <v>2059</v>
      </c>
      <c r="B2061" s="60">
        <v>0.1166</v>
      </c>
      <c r="C2061" s="60">
        <v>0.10199999999999999</v>
      </c>
      <c r="D2061" s="60">
        <v>0.2162</v>
      </c>
    </row>
    <row r="2062" spans="1:4">
      <c r="A2062" s="46">
        <v>2060</v>
      </c>
      <c r="B2062" s="60">
        <v>0.1166</v>
      </c>
      <c r="C2062" s="60">
        <v>0.10199999999999999</v>
      </c>
      <c r="D2062" s="60">
        <v>0.2162</v>
      </c>
    </row>
    <row r="2063" spans="1:4">
      <c r="A2063" s="46">
        <v>2061</v>
      </c>
      <c r="B2063" s="60">
        <v>0.1166</v>
      </c>
      <c r="C2063" s="60">
        <v>0.10199999999999999</v>
      </c>
      <c r="D2063" s="60">
        <v>0.2162</v>
      </c>
    </row>
    <row r="2064" spans="1:4">
      <c r="A2064" s="46">
        <v>2062</v>
      </c>
      <c r="B2064" s="60">
        <v>0.1166</v>
      </c>
      <c r="C2064" s="60">
        <v>0.10199999999999999</v>
      </c>
      <c r="D2064" s="60">
        <v>0.2162</v>
      </c>
    </row>
    <row r="2065" spans="1:4">
      <c r="A2065" s="46">
        <v>2063</v>
      </c>
      <c r="B2065" s="60">
        <v>0.1166</v>
      </c>
      <c r="C2065" s="60">
        <v>0.10199999999999999</v>
      </c>
      <c r="D2065" s="60">
        <v>0.2162</v>
      </c>
    </row>
    <row r="2066" spans="1:4">
      <c r="A2066" s="46">
        <v>2064</v>
      </c>
      <c r="B2066" s="60">
        <v>0.1166</v>
      </c>
      <c r="C2066" s="60">
        <v>0.10199999999999999</v>
      </c>
      <c r="D2066" s="60">
        <v>0.2162</v>
      </c>
    </row>
    <row r="2067" spans="1:4">
      <c r="A2067" s="46">
        <v>2065</v>
      </c>
      <c r="B2067" s="60">
        <v>0.1166</v>
      </c>
      <c r="C2067" s="60">
        <v>0.10199999999999999</v>
      </c>
      <c r="D2067" s="60">
        <v>0.2162</v>
      </c>
    </row>
    <row r="2068" spans="1:4">
      <c r="A2068" s="46">
        <v>2066</v>
      </c>
      <c r="B2068" s="60">
        <v>0.1166</v>
      </c>
      <c r="C2068" s="60">
        <v>0.10199999999999999</v>
      </c>
      <c r="D2068" s="60">
        <v>0.2162</v>
      </c>
    </row>
    <row r="2069" spans="1:4">
      <c r="A2069" s="46">
        <v>2067</v>
      </c>
      <c r="B2069" s="60">
        <v>0.1166</v>
      </c>
      <c r="C2069" s="60">
        <v>0.10199999999999999</v>
      </c>
      <c r="D2069" s="60">
        <v>0.2162</v>
      </c>
    </row>
    <row r="2070" spans="1:4">
      <c r="A2070" s="46">
        <v>2068</v>
      </c>
      <c r="B2070" s="60">
        <v>0.1166</v>
      </c>
      <c r="C2070" s="60">
        <v>0.10199999999999999</v>
      </c>
      <c r="D2070" s="60">
        <v>0.2162</v>
      </c>
    </row>
    <row r="2071" spans="1:4">
      <c r="A2071" s="46">
        <v>2069</v>
      </c>
      <c r="B2071" s="60">
        <v>0.1166</v>
      </c>
      <c r="C2071" s="60">
        <v>0.10199999999999999</v>
      </c>
      <c r="D2071" s="60">
        <v>0.2162</v>
      </c>
    </row>
    <row r="2072" spans="1:4">
      <c r="A2072" s="46">
        <v>2070</v>
      </c>
      <c r="B2072" s="60">
        <v>0.1166</v>
      </c>
      <c r="C2072" s="60">
        <v>0.10199999999999999</v>
      </c>
      <c r="D2072" s="60">
        <v>0.2162</v>
      </c>
    </row>
    <row r="2073" spans="1:4">
      <c r="A2073" s="46">
        <v>2071</v>
      </c>
      <c r="B2073" s="60">
        <v>0.1166</v>
      </c>
      <c r="C2073" s="60">
        <v>0.10199999999999999</v>
      </c>
      <c r="D2073" s="60">
        <v>0.2162</v>
      </c>
    </row>
    <row r="2074" spans="1:4">
      <c r="A2074" s="46">
        <v>2072</v>
      </c>
      <c r="B2074" s="60">
        <v>0.1166</v>
      </c>
      <c r="C2074" s="60">
        <v>0.10199999999999999</v>
      </c>
      <c r="D2074" s="60">
        <v>0.2162</v>
      </c>
    </row>
    <row r="2075" spans="1:4">
      <c r="A2075" s="46">
        <v>2073</v>
      </c>
      <c r="B2075" s="60">
        <v>0.1166</v>
      </c>
      <c r="C2075" s="60">
        <v>0.10199999999999999</v>
      </c>
      <c r="D2075" s="60">
        <v>0.2162</v>
      </c>
    </row>
    <row r="2076" spans="1:4">
      <c r="A2076" s="46">
        <v>2074</v>
      </c>
      <c r="B2076" s="60">
        <v>0.1166</v>
      </c>
      <c r="C2076" s="60">
        <v>0.10199999999999999</v>
      </c>
      <c r="D2076" s="60">
        <v>0.2162</v>
      </c>
    </row>
    <row r="2077" spans="1:4">
      <c r="A2077" s="46">
        <v>2075</v>
      </c>
      <c r="B2077" s="60">
        <v>0.1166</v>
      </c>
      <c r="C2077" s="60">
        <v>0.10199999999999999</v>
      </c>
      <c r="D2077" s="60">
        <v>0.2162</v>
      </c>
    </row>
    <row r="2078" spans="1:4">
      <c r="A2078" s="46">
        <v>2076</v>
      </c>
      <c r="B2078" s="60">
        <v>0.1166</v>
      </c>
      <c r="C2078" s="60">
        <v>0.10199999999999999</v>
      </c>
      <c r="D2078" s="60">
        <v>0.2162</v>
      </c>
    </row>
    <row r="2079" spans="1:4">
      <c r="A2079" s="46">
        <v>2077</v>
      </c>
      <c r="B2079" s="60">
        <v>0.1166</v>
      </c>
      <c r="C2079" s="60">
        <v>0.10199999999999999</v>
      </c>
      <c r="D2079" s="60">
        <v>0.2162</v>
      </c>
    </row>
    <row r="2080" spans="1:4">
      <c r="A2080" s="46">
        <v>2078</v>
      </c>
      <c r="B2080" s="60">
        <v>0.1166</v>
      </c>
      <c r="C2080" s="60">
        <v>0.10199999999999999</v>
      </c>
      <c r="D2080" s="60">
        <v>0.2162</v>
      </c>
    </row>
    <row r="2081" spans="1:4">
      <c r="A2081" s="46">
        <v>2079</v>
      </c>
      <c r="B2081" s="60">
        <v>0.1166</v>
      </c>
      <c r="C2081" s="60">
        <v>0.10199999999999999</v>
      </c>
      <c r="D2081" s="60">
        <v>0.2162</v>
      </c>
    </row>
    <row r="2082" spans="1:4">
      <c r="A2082" s="46">
        <v>2080</v>
      </c>
      <c r="B2082" s="60">
        <v>0.1166</v>
      </c>
      <c r="C2082" s="60">
        <v>0.10199999999999999</v>
      </c>
      <c r="D2082" s="60">
        <v>0.2162</v>
      </c>
    </row>
    <row r="2083" spans="1:4">
      <c r="A2083" s="46">
        <v>2081</v>
      </c>
      <c r="B2083" s="60">
        <v>0.1166</v>
      </c>
      <c r="C2083" s="60">
        <v>0.10199999999999999</v>
      </c>
      <c r="D2083" s="60">
        <v>0.2162</v>
      </c>
    </row>
    <row r="2084" spans="1:4">
      <c r="A2084" s="46">
        <v>2082</v>
      </c>
      <c r="B2084" s="60">
        <v>0.1166</v>
      </c>
      <c r="C2084" s="60">
        <v>0.10199999999999999</v>
      </c>
      <c r="D2084" s="60">
        <v>0.2162</v>
      </c>
    </row>
    <row r="2085" spans="1:4">
      <c r="A2085" s="46">
        <v>2083</v>
      </c>
      <c r="B2085" s="60">
        <v>0.1166</v>
      </c>
      <c r="C2085" s="60">
        <v>0.10199999999999999</v>
      </c>
      <c r="D2085" s="60">
        <v>0.2162</v>
      </c>
    </row>
    <row r="2086" spans="1:4">
      <c r="A2086" s="46">
        <v>2084</v>
      </c>
      <c r="B2086" s="60">
        <v>0.1166</v>
      </c>
      <c r="C2086" s="60">
        <v>0.10199999999999999</v>
      </c>
      <c r="D2086" s="60">
        <v>0.2162</v>
      </c>
    </row>
    <row r="2087" spans="1:4">
      <c r="A2087" s="46">
        <v>2085</v>
      </c>
      <c r="B2087" s="60">
        <v>0.1166</v>
      </c>
      <c r="C2087" s="60">
        <v>0.10199999999999999</v>
      </c>
      <c r="D2087" s="60">
        <v>0.2162</v>
      </c>
    </row>
    <row r="2088" spans="1:4">
      <c r="A2088" s="46">
        <v>2086</v>
      </c>
      <c r="B2088" s="60">
        <v>0.1166</v>
      </c>
      <c r="C2088" s="60">
        <v>0.10199999999999999</v>
      </c>
      <c r="D2088" s="60">
        <v>0.2162</v>
      </c>
    </row>
    <row r="2089" spans="1:4">
      <c r="A2089" s="46">
        <v>2087</v>
      </c>
      <c r="B2089" s="60">
        <v>0.1166</v>
      </c>
      <c r="C2089" s="60">
        <v>0.10199999999999999</v>
      </c>
      <c r="D2089" s="60">
        <v>0.2162</v>
      </c>
    </row>
    <row r="2090" spans="1:4">
      <c r="A2090" s="46">
        <v>2088</v>
      </c>
      <c r="B2090" s="60">
        <v>0.1166</v>
      </c>
      <c r="C2090" s="60">
        <v>0.10199999999999999</v>
      </c>
      <c r="D2090" s="60">
        <v>0.2162</v>
      </c>
    </row>
    <row r="2091" spans="1:4">
      <c r="A2091" s="46">
        <v>2089</v>
      </c>
      <c r="B2091" s="60">
        <v>0.1166</v>
      </c>
      <c r="C2091" s="60">
        <v>0.10199999999999999</v>
      </c>
      <c r="D2091" s="60">
        <v>0.2162</v>
      </c>
    </row>
    <row r="2092" spans="1:4">
      <c r="A2092" s="46">
        <v>2090</v>
      </c>
      <c r="B2092" s="60">
        <v>0.1166</v>
      </c>
      <c r="C2092" s="60">
        <v>0.10199999999999999</v>
      </c>
      <c r="D2092" s="60">
        <v>0.2162</v>
      </c>
    </row>
    <row r="2093" spans="1:4">
      <c r="A2093" s="46">
        <v>2091</v>
      </c>
      <c r="B2093" s="60">
        <v>0.1166</v>
      </c>
      <c r="C2093" s="60">
        <v>0.10199999999999999</v>
      </c>
      <c r="D2093" s="60">
        <v>0.2162</v>
      </c>
    </row>
    <row r="2094" spans="1:4">
      <c r="A2094" s="46">
        <v>2092</v>
      </c>
      <c r="B2094" s="60">
        <v>0.1166</v>
      </c>
      <c r="C2094" s="60">
        <v>0.10199999999999999</v>
      </c>
      <c r="D2094" s="60">
        <v>0.2162</v>
      </c>
    </row>
    <row r="2095" spans="1:4">
      <c r="A2095" s="46">
        <v>2093</v>
      </c>
      <c r="B2095" s="60">
        <v>0.1166</v>
      </c>
      <c r="C2095" s="60">
        <v>0.10199999999999999</v>
      </c>
      <c r="D2095" s="60">
        <v>0.2162</v>
      </c>
    </row>
    <row r="2096" spans="1:4">
      <c r="A2096" s="46">
        <v>2094</v>
      </c>
      <c r="B2096" s="60">
        <v>0.1166</v>
      </c>
      <c r="C2096" s="60">
        <v>0.10199999999999999</v>
      </c>
      <c r="D2096" s="60">
        <v>0.2162</v>
      </c>
    </row>
    <row r="2097" spans="1:4">
      <c r="A2097" s="46">
        <v>2095</v>
      </c>
      <c r="B2097" s="60">
        <v>0.1166</v>
      </c>
      <c r="C2097" s="60">
        <v>0.10199999999999999</v>
      </c>
      <c r="D2097" s="60">
        <v>0.2162</v>
      </c>
    </row>
    <row r="2098" spans="1:4">
      <c r="A2098" s="46">
        <v>2096</v>
      </c>
      <c r="B2098" s="60">
        <v>0.1166</v>
      </c>
      <c r="C2098" s="60">
        <v>0.10199999999999999</v>
      </c>
      <c r="D2098" s="60">
        <v>0.2162</v>
      </c>
    </row>
    <row r="2099" spans="1:4">
      <c r="A2099" s="46">
        <v>2097</v>
      </c>
      <c r="B2099" s="60">
        <v>0.1166</v>
      </c>
      <c r="C2099" s="60">
        <v>0.10199999999999999</v>
      </c>
      <c r="D2099" s="60">
        <v>0.2162</v>
      </c>
    </row>
    <row r="2100" spans="1:4">
      <c r="A2100" s="46">
        <v>2098</v>
      </c>
      <c r="B2100" s="60">
        <v>0.1166</v>
      </c>
      <c r="C2100" s="60">
        <v>0.10199999999999999</v>
      </c>
      <c r="D2100" s="60">
        <v>0.2162</v>
      </c>
    </row>
    <row r="2101" spans="1:4">
      <c r="A2101" s="46">
        <v>2099</v>
      </c>
      <c r="B2101" s="60">
        <v>0.1166</v>
      </c>
      <c r="C2101" s="60">
        <v>0.10199999999999999</v>
      </c>
      <c r="D2101" s="60">
        <v>0.2162</v>
      </c>
    </row>
    <row r="2102" spans="1:4">
      <c r="A2102" s="46">
        <v>2100</v>
      </c>
      <c r="B2102" s="60">
        <v>0.1166</v>
      </c>
      <c r="C2102" s="60">
        <v>0.10199999999999999</v>
      </c>
      <c r="D2102" s="60">
        <v>0.2162</v>
      </c>
    </row>
    <row r="2103" spans="1:4">
      <c r="A2103" s="46">
        <v>2101</v>
      </c>
      <c r="B2103" s="60">
        <v>0.1166</v>
      </c>
      <c r="C2103" s="60">
        <v>0.10199999999999999</v>
      </c>
      <c r="D2103" s="60">
        <v>0.2162</v>
      </c>
    </row>
    <row r="2104" spans="1:4">
      <c r="A2104" s="46">
        <v>2102</v>
      </c>
      <c r="B2104" s="60">
        <v>0.1166</v>
      </c>
      <c r="C2104" s="60">
        <v>0.10199999999999999</v>
      </c>
      <c r="D2104" s="60">
        <v>0.2162</v>
      </c>
    </row>
    <row r="2105" spans="1:4">
      <c r="A2105" s="46">
        <v>2103</v>
      </c>
      <c r="B2105" s="60">
        <v>0.1166</v>
      </c>
      <c r="C2105" s="60">
        <v>0.10199999999999999</v>
      </c>
      <c r="D2105" s="60">
        <v>0.2162</v>
      </c>
    </row>
    <row r="2106" spans="1:4">
      <c r="A2106" s="46">
        <v>2104</v>
      </c>
      <c r="B2106" s="60">
        <v>0.1166</v>
      </c>
      <c r="C2106" s="60">
        <v>0.10199999999999999</v>
      </c>
      <c r="D2106" s="60">
        <v>0.2162</v>
      </c>
    </row>
    <row r="2107" spans="1:4">
      <c r="A2107" s="46">
        <v>2105</v>
      </c>
      <c r="B2107" s="60">
        <v>0.1166</v>
      </c>
      <c r="C2107" s="60">
        <v>0.10199999999999999</v>
      </c>
      <c r="D2107" s="60">
        <v>0.2162</v>
      </c>
    </row>
    <row r="2108" spans="1:4">
      <c r="A2108" s="46">
        <v>2106</v>
      </c>
      <c r="B2108" s="60">
        <v>0.1166</v>
      </c>
      <c r="C2108" s="60">
        <v>0.10199999999999999</v>
      </c>
      <c r="D2108" s="60">
        <v>0.2162</v>
      </c>
    </row>
    <row r="2109" spans="1:4">
      <c r="A2109" s="46">
        <v>2107</v>
      </c>
      <c r="B2109" s="60">
        <v>0.1166</v>
      </c>
      <c r="C2109" s="60">
        <v>0.10199999999999999</v>
      </c>
      <c r="D2109" s="60">
        <v>0.2162</v>
      </c>
    </row>
    <row r="2110" spans="1:4">
      <c r="A2110" s="46">
        <v>2108</v>
      </c>
      <c r="B2110" s="60">
        <v>0.1166</v>
      </c>
      <c r="C2110" s="60">
        <v>0.10199999999999999</v>
      </c>
      <c r="D2110" s="60">
        <v>0.2162</v>
      </c>
    </row>
    <row r="2111" spans="1:4">
      <c r="A2111" s="46">
        <v>2109</v>
      </c>
      <c r="B2111" s="60">
        <v>0.1166</v>
      </c>
      <c r="C2111" s="60">
        <v>0.10199999999999999</v>
      </c>
      <c r="D2111" s="60">
        <v>0.2162</v>
      </c>
    </row>
    <row r="2112" spans="1:4">
      <c r="A2112" s="46">
        <v>2110</v>
      </c>
      <c r="B2112" s="60">
        <v>0.1166</v>
      </c>
      <c r="C2112" s="60">
        <v>0.10199999999999999</v>
      </c>
      <c r="D2112" s="60">
        <v>0.2162</v>
      </c>
    </row>
    <row r="2113" spans="1:4">
      <c r="A2113" s="46">
        <v>2111</v>
      </c>
      <c r="B2113" s="60">
        <v>0.1166</v>
      </c>
      <c r="C2113" s="60">
        <v>0.10199999999999999</v>
      </c>
      <c r="D2113" s="60">
        <v>0.2162</v>
      </c>
    </row>
    <row r="2114" spans="1:4">
      <c r="A2114" s="46">
        <v>2112</v>
      </c>
      <c r="B2114" s="60">
        <v>0.1166</v>
      </c>
      <c r="C2114" s="60">
        <v>0.10199999999999999</v>
      </c>
      <c r="D2114" s="60">
        <v>0.2162</v>
      </c>
    </row>
    <row r="2115" spans="1:4">
      <c r="A2115" s="46">
        <v>2113</v>
      </c>
      <c r="B2115" s="60">
        <v>0.1166</v>
      </c>
      <c r="C2115" s="60">
        <v>0.10199999999999999</v>
      </c>
      <c r="D2115" s="60">
        <v>0.2162</v>
      </c>
    </row>
    <row r="2116" spans="1:4">
      <c r="A2116" s="46">
        <v>2114</v>
      </c>
      <c r="B2116" s="60">
        <v>0.1166</v>
      </c>
      <c r="C2116" s="60">
        <v>0.10199999999999999</v>
      </c>
      <c r="D2116" s="60">
        <v>0.2162</v>
      </c>
    </row>
    <row r="2117" spans="1:4">
      <c r="A2117" s="46">
        <v>2115</v>
      </c>
      <c r="B2117" s="60">
        <v>0.1166</v>
      </c>
      <c r="C2117" s="60">
        <v>0.10199999999999999</v>
      </c>
      <c r="D2117" s="60">
        <v>0.2162</v>
      </c>
    </row>
    <row r="2118" spans="1:4">
      <c r="A2118" s="46">
        <v>2116</v>
      </c>
      <c r="B2118" s="60">
        <v>0.1166</v>
      </c>
      <c r="C2118" s="60">
        <v>0.10199999999999999</v>
      </c>
      <c r="D2118" s="60">
        <v>0.2162</v>
      </c>
    </row>
    <row r="2119" spans="1:4">
      <c r="A2119" s="46">
        <v>2117</v>
      </c>
      <c r="B2119" s="60">
        <v>0.1166</v>
      </c>
      <c r="C2119" s="60">
        <v>0.10199999999999999</v>
      </c>
      <c r="D2119" s="60">
        <v>0.2162</v>
      </c>
    </row>
    <row r="2120" spans="1:4">
      <c r="A2120" s="46">
        <v>2118</v>
      </c>
      <c r="B2120" s="60">
        <v>0.1166</v>
      </c>
      <c r="C2120" s="60">
        <v>0.10199999999999999</v>
      </c>
      <c r="D2120" s="60">
        <v>0.2162</v>
      </c>
    </row>
    <row r="2121" spans="1:4">
      <c r="A2121" s="46">
        <v>2119</v>
      </c>
      <c r="B2121" s="60">
        <v>0.1166</v>
      </c>
      <c r="C2121" s="60">
        <v>0.10199999999999999</v>
      </c>
      <c r="D2121" s="60">
        <v>0.2162</v>
      </c>
    </row>
    <row r="2122" spans="1:4">
      <c r="A2122" s="46">
        <v>2120</v>
      </c>
      <c r="B2122" s="60">
        <v>0.1166</v>
      </c>
      <c r="C2122" s="60">
        <v>0.10199999999999999</v>
      </c>
      <c r="D2122" s="60">
        <v>0.2162</v>
      </c>
    </row>
    <row r="2123" spans="1:4">
      <c r="A2123" s="46">
        <v>2121</v>
      </c>
      <c r="B2123" s="60">
        <v>0.1166</v>
      </c>
      <c r="C2123" s="60">
        <v>0.10199999999999999</v>
      </c>
      <c r="D2123" s="60">
        <v>0.2162</v>
      </c>
    </row>
    <row r="2124" spans="1:4">
      <c r="A2124" s="46">
        <v>2122</v>
      </c>
      <c r="B2124" s="60">
        <v>0.1166</v>
      </c>
      <c r="C2124" s="60">
        <v>0.10199999999999999</v>
      </c>
      <c r="D2124" s="60">
        <v>0.2162</v>
      </c>
    </row>
    <row r="2125" spans="1:4">
      <c r="A2125" s="46">
        <v>2123</v>
      </c>
      <c r="B2125" s="60">
        <v>0.1166</v>
      </c>
      <c r="C2125" s="60">
        <v>0.10199999999999999</v>
      </c>
      <c r="D2125" s="60">
        <v>0.2162</v>
      </c>
    </row>
    <row r="2126" spans="1:4">
      <c r="A2126" s="46">
        <v>2124</v>
      </c>
      <c r="B2126" s="60">
        <v>0.1166</v>
      </c>
      <c r="C2126" s="60">
        <v>0.10199999999999999</v>
      </c>
      <c r="D2126" s="60">
        <v>0.2162</v>
      </c>
    </row>
    <row r="2127" spans="1:4">
      <c r="A2127" s="46">
        <v>2125</v>
      </c>
      <c r="B2127" s="60">
        <v>0.1166</v>
      </c>
      <c r="C2127" s="60">
        <v>0.10199999999999999</v>
      </c>
      <c r="D2127" s="60">
        <v>0.2162</v>
      </c>
    </row>
    <row r="2128" spans="1:4">
      <c r="A2128" s="46">
        <v>2126</v>
      </c>
      <c r="B2128" s="60">
        <v>0.1166</v>
      </c>
      <c r="C2128" s="60">
        <v>0.10199999999999999</v>
      </c>
      <c r="D2128" s="60">
        <v>0.2162</v>
      </c>
    </row>
    <row r="2129" spans="1:4">
      <c r="A2129" s="46">
        <v>2127</v>
      </c>
      <c r="B2129" s="60">
        <v>0.1166</v>
      </c>
      <c r="C2129" s="60">
        <v>0.10199999999999999</v>
      </c>
      <c r="D2129" s="60">
        <v>0.2162</v>
      </c>
    </row>
    <row r="2130" spans="1:4">
      <c r="A2130" s="46">
        <v>2128</v>
      </c>
      <c r="B2130" s="60">
        <v>0.1166</v>
      </c>
      <c r="C2130" s="60">
        <v>0.10199999999999999</v>
      </c>
      <c r="D2130" s="60">
        <v>0.2162</v>
      </c>
    </row>
    <row r="2131" spans="1:4">
      <c r="A2131" s="46">
        <v>2129</v>
      </c>
      <c r="B2131" s="60">
        <v>0.1166</v>
      </c>
      <c r="C2131" s="60">
        <v>0.10199999999999999</v>
      </c>
      <c r="D2131" s="60">
        <v>0.2162</v>
      </c>
    </row>
    <row r="2132" spans="1:4">
      <c r="A2132" s="46">
        <v>2130</v>
      </c>
      <c r="B2132" s="60">
        <v>0.1166</v>
      </c>
      <c r="C2132" s="60">
        <v>0.10199999999999999</v>
      </c>
      <c r="D2132" s="60">
        <v>0.2162</v>
      </c>
    </row>
    <row r="2133" spans="1:4">
      <c r="A2133" s="46">
        <v>2131</v>
      </c>
      <c r="B2133" s="60">
        <v>0.1166</v>
      </c>
      <c r="C2133" s="60">
        <v>0.10199999999999999</v>
      </c>
      <c r="D2133" s="60">
        <v>0.2162</v>
      </c>
    </row>
    <row r="2134" spans="1:4">
      <c r="A2134" s="46">
        <v>2132</v>
      </c>
      <c r="B2134" s="60">
        <v>0.1166</v>
      </c>
      <c r="C2134" s="60">
        <v>0.10199999999999999</v>
      </c>
      <c r="D2134" s="60">
        <v>0.2162</v>
      </c>
    </row>
    <row r="2135" spans="1:4">
      <c r="A2135" s="46">
        <v>2133</v>
      </c>
      <c r="B2135" s="60">
        <v>0.1166</v>
      </c>
      <c r="C2135" s="60">
        <v>0.10199999999999999</v>
      </c>
      <c r="D2135" s="60">
        <v>0.2162</v>
      </c>
    </row>
    <row r="2136" spans="1:4">
      <c r="A2136" s="46">
        <v>2134</v>
      </c>
      <c r="B2136" s="60">
        <v>0.1166</v>
      </c>
      <c r="C2136" s="60">
        <v>0.10199999999999999</v>
      </c>
      <c r="D2136" s="60">
        <v>0.2162</v>
      </c>
    </row>
    <row r="2137" spans="1:4">
      <c r="A2137" s="46">
        <v>2135</v>
      </c>
      <c r="B2137" s="60">
        <v>0.1166</v>
      </c>
      <c r="C2137" s="60">
        <v>0.10199999999999999</v>
      </c>
      <c r="D2137" s="60">
        <v>0.2162</v>
      </c>
    </row>
    <row r="2138" spans="1:4">
      <c r="A2138" s="46">
        <v>2136</v>
      </c>
      <c r="B2138" s="60">
        <v>0.1166</v>
      </c>
      <c r="C2138" s="60">
        <v>0.10199999999999999</v>
      </c>
      <c r="D2138" s="60">
        <v>0.2162</v>
      </c>
    </row>
    <row r="2139" spans="1:4">
      <c r="A2139" s="46">
        <v>2137</v>
      </c>
      <c r="B2139" s="60">
        <v>0.1166</v>
      </c>
      <c r="C2139" s="60">
        <v>0.10199999999999999</v>
      </c>
      <c r="D2139" s="60">
        <v>0.2162</v>
      </c>
    </row>
    <row r="2140" spans="1:4">
      <c r="A2140" s="46">
        <v>2138</v>
      </c>
      <c r="B2140" s="60">
        <v>0.1166</v>
      </c>
      <c r="C2140" s="60">
        <v>0.10199999999999999</v>
      </c>
      <c r="D2140" s="60">
        <v>0.2162</v>
      </c>
    </row>
    <row r="2141" spans="1:4">
      <c r="A2141" s="46">
        <v>2139</v>
      </c>
      <c r="B2141" s="60">
        <v>0.1166</v>
      </c>
      <c r="C2141" s="60">
        <v>0.10199999999999999</v>
      </c>
      <c r="D2141" s="60">
        <v>0.2162</v>
      </c>
    </row>
    <row r="2142" spans="1:4">
      <c r="A2142" s="46">
        <v>2140</v>
      </c>
      <c r="B2142" s="60">
        <v>0.1166</v>
      </c>
      <c r="C2142" s="60">
        <v>0.10199999999999999</v>
      </c>
      <c r="D2142" s="60">
        <v>0.2162</v>
      </c>
    </row>
    <row r="2143" spans="1:4">
      <c r="A2143" s="46">
        <v>2141</v>
      </c>
      <c r="B2143" s="60">
        <v>0.1166</v>
      </c>
      <c r="C2143" s="60">
        <v>0.10199999999999999</v>
      </c>
      <c r="D2143" s="60">
        <v>0.2162</v>
      </c>
    </row>
    <row r="2144" spans="1:4">
      <c r="A2144" s="46">
        <v>2142</v>
      </c>
      <c r="B2144" s="60">
        <v>0.1166</v>
      </c>
      <c r="C2144" s="60">
        <v>0.10199999999999999</v>
      </c>
      <c r="D2144" s="60">
        <v>0.2162</v>
      </c>
    </row>
    <row r="2145" spans="1:4">
      <c r="A2145" s="46">
        <v>2143</v>
      </c>
      <c r="B2145" s="60">
        <v>0.1166</v>
      </c>
      <c r="C2145" s="60">
        <v>0.10199999999999999</v>
      </c>
      <c r="D2145" s="60">
        <v>0.2162</v>
      </c>
    </row>
    <row r="2146" spans="1:4">
      <c r="A2146" s="46">
        <v>2144</v>
      </c>
      <c r="B2146" s="60">
        <v>0.1166</v>
      </c>
      <c r="C2146" s="60">
        <v>0.10199999999999999</v>
      </c>
      <c r="D2146" s="60">
        <v>0.2162</v>
      </c>
    </row>
    <row r="2147" spans="1:4">
      <c r="A2147" s="46">
        <v>2145</v>
      </c>
      <c r="B2147" s="60">
        <v>0.1166</v>
      </c>
      <c r="C2147" s="60">
        <v>0.10199999999999999</v>
      </c>
      <c r="D2147" s="60">
        <v>0.2162</v>
      </c>
    </row>
    <row r="2148" spans="1:4">
      <c r="A2148" s="46">
        <v>2146</v>
      </c>
      <c r="B2148" s="60">
        <v>0.1166</v>
      </c>
      <c r="C2148" s="60">
        <v>0.10199999999999999</v>
      </c>
      <c r="D2148" s="60">
        <v>0.2162</v>
      </c>
    </row>
    <row r="2149" spans="1:4">
      <c r="A2149" s="46">
        <v>2147</v>
      </c>
      <c r="B2149" s="60">
        <v>0.1166</v>
      </c>
      <c r="C2149" s="60">
        <v>0.10199999999999999</v>
      </c>
      <c r="D2149" s="60">
        <v>0.2162</v>
      </c>
    </row>
    <row r="2150" spans="1:4">
      <c r="A2150" s="46">
        <v>2148</v>
      </c>
      <c r="B2150" s="60">
        <v>0.1166</v>
      </c>
      <c r="C2150" s="60">
        <v>0.10199999999999999</v>
      </c>
      <c r="D2150" s="60">
        <v>0.2162</v>
      </c>
    </row>
    <row r="2151" spans="1:4">
      <c r="A2151" s="46">
        <v>2149</v>
      </c>
      <c r="B2151" s="60">
        <v>0.1166</v>
      </c>
      <c r="C2151" s="60">
        <v>0.10199999999999999</v>
      </c>
      <c r="D2151" s="60">
        <v>0.2162</v>
      </c>
    </row>
    <row r="2152" spans="1:4">
      <c r="A2152" s="46">
        <v>2150</v>
      </c>
      <c r="B2152" s="60">
        <v>0.1166</v>
      </c>
      <c r="C2152" s="60">
        <v>0.10199999999999999</v>
      </c>
      <c r="D2152" s="60">
        <v>0.2162</v>
      </c>
    </row>
    <row r="2153" spans="1:4">
      <c r="A2153" s="46">
        <v>2151</v>
      </c>
      <c r="B2153" s="60">
        <v>0.1166</v>
      </c>
      <c r="C2153" s="60">
        <v>0.10199999999999999</v>
      </c>
      <c r="D2153" s="60">
        <v>0.2162</v>
      </c>
    </row>
    <row r="2154" spans="1:4">
      <c r="A2154" s="46">
        <v>2152</v>
      </c>
      <c r="B2154" s="60">
        <v>0.1166</v>
      </c>
      <c r="C2154" s="60">
        <v>0.10199999999999999</v>
      </c>
      <c r="D2154" s="60">
        <v>0.2162</v>
      </c>
    </row>
    <row r="2155" spans="1:4">
      <c r="A2155" s="46">
        <v>2153</v>
      </c>
      <c r="B2155" s="60">
        <v>0.1166</v>
      </c>
      <c r="C2155" s="60">
        <v>0.10199999999999999</v>
      </c>
      <c r="D2155" s="60">
        <v>0.2162</v>
      </c>
    </row>
    <row r="2156" spans="1:4">
      <c r="A2156" s="46">
        <v>2154</v>
      </c>
      <c r="B2156" s="60">
        <v>0.1166</v>
      </c>
      <c r="C2156" s="60">
        <v>0.10199999999999999</v>
      </c>
      <c r="D2156" s="60">
        <v>0.2162</v>
      </c>
    </row>
    <row r="2157" spans="1:4">
      <c r="A2157" s="46">
        <v>2155</v>
      </c>
      <c r="B2157" s="60">
        <v>0.1166</v>
      </c>
      <c r="C2157" s="60">
        <v>0.10199999999999999</v>
      </c>
      <c r="D2157" s="60">
        <v>0.2162</v>
      </c>
    </row>
    <row r="2158" spans="1:4">
      <c r="A2158" s="46">
        <v>2156</v>
      </c>
      <c r="B2158" s="60">
        <v>0.1166</v>
      </c>
      <c r="C2158" s="60">
        <v>0.10199999999999999</v>
      </c>
      <c r="D2158" s="60">
        <v>0.2162</v>
      </c>
    </row>
    <row r="2159" spans="1:4">
      <c r="A2159" s="46">
        <v>2157</v>
      </c>
      <c r="B2159" s="60">
        <v>0.1166</v>
      </c>
      <c r="C2159" s="60">
        <v>0.10199999999999999</v>
      </c>
      <c r="D2159" s="60">
        <v>0.2162</v>
      </c>
    </row>
    <row r="2160" spans="1:4">
      <c r="A2160" s="46">
        <v>2158</v>
      </c>
      <c r="B2160" s="60">
        <v>0.1166</v>
      </c>
      <c r="C2160" s="60">
        <v>0.10199999999999999</v>
      </c>
      <c r="D2160" s="60">
        <v>0.2162</v>
      </c>
    </row>
    <row r="2161" spans="1:4">
      <c r="A2161" s="46">
        <v>2159</v>
      </c>
      <c r="B2161" s="60">
        <v>0.1166</v>
      </c>
      <c r="C2161" s="60">
        <v>0.10199999999999999</v>
      </c>
      <c r="D2161" s="60">
        <v>0.2162</v>
      </c>
    </row>
    <row r="2162" spans="1:4">
      <c r="A2162" s="46">
        <v>2160</v>
      </c>
      <c r="B2162" s="60">
        <v>0.1166</v>
      </c>
      <c r="C2162" s="60">
        <v>0.10199999999999999</v>
      </c>
      <c r="D2162" s="60">
        <v>0.2162</v>
      </c>
    </row>
    <row r="2163" spans="1:4">
      <c r="A2163" s="46">
        <v>2161</v>
      </c>
      <c r="B2163" s="60">
        <v>0.1166</v>
      </c>
      <c r="C2163" s="60">
        <v>0.10199999999999999</v>
      </c>
      <c r="D2163" s="60">
        <v>0.2162</v>
      </c>
    </row>
    <row r="2164" spans="1:4">
      <c r="A2164" s="46">
        <v>2162</v>
      </c>
      <c r="B2164" s="60">
        <v>0.1166</v>
      </c>
      <c r="C2164" s="60">
        <v>0.10199999999999999</v>
      </c>
      <c r="D2164" s="60">
        <v>0.2162</v>
      </c>
    </row>
    <row r="2165" spans="1:4">
      <c r="A2165" s="46">
        <v>2163</v>
      </c>
      <c r="B2165" s="60">
        <v>0.1166</v>
      </c>
      <c r="C2165" s="60">
        <v>0.10199999999999999</v>
      </c>
      <c r="D2165" s="60">
        <v>0.2162</v>
      </c>
    </row>
    <row r="2166" spans="1:4">
      <c r="A2166" s="46">
        <v>2164</v>
      </c>
      <c r="B2166" s="60">
        <v>0.1166</v>
      </c>
      <c r="C2166" s="60">
        <v>0.10199999999999999</v>
      </c>
      <c r="D2166" s="60">
        <v>0.2162</v>
      </c>
    </row>
    <row r="2167" spans="1:4">
      <c r="A2167" s="46">
        <v>2165</v>
      </c>
      <c r="B2167" s="60">
        <v>0.1166</v>
      </c>
      <c r="C2167" s="60">
        <v>0.10199999999999999</v>
      </c>
      <c r="D2167" s="60">
        <v>0.2162</v>
      </c>
    </row>
    <row r="2168" spans="1:4">
      <c r="A2168" s="46">
        <v>2166</v>
      </c>
      <c r="B2168" s="60">
        <v>0.1166</v>
      </c>
      <c r="C2168" s="60">
        <v>0.10199999999999999</v>
      </c>
      <c r="D2168" s="60">
        <v>0.2162</v>
      </c>
    </row>
    <row r="2169" spans="1:4">
      <c r="A2169" s="46">
        <v>2167</v>
      </c>
      <c r="B2169" s="60">
        <v>0.1166</v>
      </c>
      <c r="C2169" s="60">
        <v>0.10199999999999999</v>
      </c>
      <c r="D2169" s="60">
        <v>0.2162</v>
      </c>
    </row>
    <row r="2170" spans="1:4">
      <c r="A2170" s="46">
        <v>2168</v>
      </c>
      <c r="B2170" s="60">
        <v>0.1166</v>
      </c>
      <c r="C2170" s="60">
        <v>0.10199999999999999</v>
      </c>
      <c r="D2170" s="60">
        <v>0.2162</v>
      </c>
    </row>
    <row r="2171" spans="1:4">
      <c r="A2171" s="46">
        <v>2169</v>
      </c>
      <c r="B2171" s="60">
        <v>0.1166</v>
      </c>
      <c r="C2171" s="60">
        <v>0.10199999999999999</v>
      </c>
      <c r="D2171" s="60">
        <v>0.2162</v>
      </c>
    </row>
    <row r="2172" spans="1:4">
      <c r="A2172" s="46">
        <v>2170</v>
      </c>
      <c r="B2172" s="60">
        <v>0.1166</v>
      </c>
      <c r="C2172" s="60">
        <v>0.10199999999999999</v>
      </c>
      <c r="D2172" s="60">
        <v>0.2162</v>
      </c>
    </row>
    <row r="2173" spans="1:4">
      <c r="A2173" s="46">
        <v>2171</v>
      </c>
      <c r="B2173" s="60">
        <v>0.1166</v>
      </c>
      <c r="C2173" s="60">
        <v>0.10199999999999999</v>
      </c>
      <c r="D2173" s="60">
        <v>0.2162</v>
      </c>
    </row>
    <row r="2174" spans="1:4">
      <c r="A2174" s="46">
        <v>2172</v>
      </c>
      <c r="B2174" s="60">
        <v>0.1166</v>
      </c>
      <c r="C2174" s="60">
        <v>0.10199999999999999</v>
      </c>
      <c r="D2174" s="60">
        <v>0.2162</v>
      </c>
    </row>
    <row r="2175" spans="1:4">
      <c r="A2175" s="46">
        <v>2173</v>
      </c>
      <c r="B2175" s="60">
        <v>0.1166</v>
      </c>
      <c r="C2175" s="60">
        <v>0.10199999999999999</v>
      </c>
      <c r="D2175" s="60">
        <v>0.2162</v>
      </c>
    </row>
    <row r="2176" spans="1:4">
      <c r="A2176" s="46">
        <v>2174</v>
      </c>
      <c r="B2176" s="60">
        <v>0.1166</v>
      </c>
      <c r="C2176" s="60">
        <v>0.10199999999999999</v>
      </c>
      <c r="D2176" s="60">
        <v>0.2162</v>
      </c>
    </row>
    <row r="2177" spans="1:4">
      <c r="A2177" s="46">
        <v>2175</v>
      </c>
      <c r="B2177" s="60">
        <v>0.1166</v>
      </c>
      <c r="C2177" s="60">
        <v>0.10199999999999999</v>
      </c>
      <c r="D2177" s="60">
        <v>0.2162</v>
      </c>
    </row>
    <row r="2178" spans="1:4">
      <c r="A2178" s="46">
        <v>2176</v>
      </c>
      <c r="B2178" s="60">
        <v>0.1166</v>
      </c>
      <c r="C2178" s="60">
        <v>0.10199999999999999</v>
      </c>
      <c r="D2178" s="60">
        <v>0.2162</v>
      </c>
    </row>
    <row r="2179" spans="1:4">
      <c r="A2179" s="46">
        <v>2177</v>
      </c>
      <c r="B2179" s="60">
        <v>0.1166</v>
      </c>
      <c r="C2179" s="60">
        <v>0.10199999999999999</v>
      </c>
      <c r="D2179" s="60">
        <v>0.2162</v>
      </c>
    </row>
    <row r="2180" spans="1:4">
      <c r="A2180" s="46">
        <v>2178</v>
      </c>
      <c r="B2180" s="60">
        <v>0.1166</v>
      </c>
      <c r="C2180" s="60">
        <v>0.10199999999999999</v>
      </c>
      <c r="D2180" s="60">
        <v>0.2162</v>
      </c>
    </row>
    <row r="2181" spans="1:4">
      <c r="A2181" s="46">
        <v>2179</v>
      </c>
      <c r="B2181" s="60">
        <v>0.1166</v>
      </c>
      <c r="C2181" s="60">
        <v>0.10199999999999999</v>
      </c>
      <c r="D2181" s="60">
        <v>0.2162</v>
      </c>
    </row>
    <row r="2182" spans="1:4">
      <c r="A2182" s="46">
        <v>2180</v>
      </c>
      <c r="B2182" s="60">
        <v>0.1166</v>
      </c>
      <c r="C2182" s="60">
        <v>0.10199999999999999</v>
      </c>
      <c r="D2182" s="60">
        <v>0.2162</v>
      </c>
    </row>
    <row r="2183" spans="1:4">
      <c r="A2183" s="46">
        <v>2181</v>
      </c>
      <c r="B2183" s="60">
        <v>0.1166</v>
      </c>
      <c r="C2183" s="60">
        <v>0.10199999999999999</v>
      </c>
      <c r="D2183" s="60">
        <v>0.2162</v>
      </c>
    </row>
    <row r="2184" spans="1:4">
      <c r="A2184" s="46">
        <v>2182</v>
      </c>
      <c r="B2184" s="60">
        <v>0.1166</v>
      </c>
      <c r="C2184" s="60">
        <v>0.10199999999999999</v>
      </c>
      <c r="D2184" s="60">
        <v>0.2162</v>
      </c>
    </row>
    <row r="2185" spans="1:4">
      <c r="A2185" s="46">
        <v>2183</v>
      </c>
      <c r="B2185" s="60">
        <v>0.1166</v>
      </c>
      <c r="C2185" s="60">
        <v>0.10199999999999999</v>
      </c>
      <c r="D2185" s="60">
        <v>0.2162</v>
      </c>
    </row>
    <row r="2186" spans="1:4">
      <c r="A2186" s="46">
        <v>2184</v>
      </c>
      <c r="B2186" s="60">
        <v>0.1166</v>
      </c>
      <c r="C2186" s="60">
        <v>0.10199999999999999</v>
      </c>
      <c r="D2186" s="60">
        <v>0.2162</v>
      </c>
    </row>
    <row r="2187" spans="1:4">
      <c r="A2187" s="46">
        <v>2185</v>
      </c>
      <c r="B2187" s="60">
        <v>0.1166</v>
      </c>
      <c r="C2187" s="60">
        <v>0.10199999999999999</v>
      </c>
      <c r="D2187" s="60">
        <v>0.2162</v>
      </c>
    </row>
    <row r="2188" spans="1:4">
      <c r="A2188" s="46">
        <v>2186</v>
      </c>
      <c r="B2188" s="60">
        <v>0.1166</v>
      </c>
      <c r="C2188" s="60">
        <v>0.10199999999999999</v>
      </c>
      <c r="D2188" s="60">
        <v>0.2162</v>
      </c>
    </row>
    <row r="2189" spans="1:4">
      <c r="A2189" s="46">
        <v>2187</v>
      </c>
      <c r="B2189" s="60">
        <v>0.1166</v>
      </c>
      <c r="C2189" s="60">
        <v>0.10199999999999999</v>
      </c>
      <c r="D2189" s="60">
        <v>0.2162</v>
      </c>
    </row>
    <row r="2190" spans="1:4">
      <c r="A2190" s="46">
        <v>2188</v>
      </c>
      <c r="B2190" s="60">
        <v>0.1166</v>
      </c>
      <c r="C2190" s="60">
        <v>0.10199999999999999</v>
      </c>
      <c r="D2190" s="60">
        <v>0.2162</v>
      </c>
    </row>
    <row r="2191" spans="1:4">
      <c r="A2191" s="46">
        <v>2189</v>
      </c>
      <c r="B2191" s="60">
        <v>0.1166</v>
      </c>
      <c r="C2191" s="60">
        <v>0.10199999999999999</v>
      </c>
      <c r="D2191" s="60">
        <v>0.2162</v>
      </c>
    </row>
    <row r="2192" spans="1:4">
      <c r="A2192" s="46">
        <v>2190</v>
      </c>
      <c r="B2192" s="60">
        <v>0.1166</v>
      </c>
      <c r="C2192" s="60">
        <v>0.10199999999999999</v>
      </c>
      <c r="D2192" s="60">
        <v>0.2162</v>
      </c>
    </row>
    <row r="2193" spans="1:4">
      <c r="A2193" s="46">
        <v>2191</v>
      </c>
      <c r="B2193" s="60">
        <v>0.1166</v>
      </c>
      <c r="C2193" s="60">
        <v>0.10199999999999999</v>
      </c>
      <c r="D2193" s="60">
        <v>0.2162</v>
      </c>
    </row>
    <row r="2194" spans="1:4">
      <c r="A2194" s="46">
        <v>2192</v>
      </c>
      <c r="B2194" s="60">
        <v>0.1166</v>
      </c>
      <c r="C2194" s="60">
        <v>0.10199999999999999</v>
      </c>
      <c r="D2194" s="60">
        <v>0.2162</v>
      </c>
    </row>
    <row r="2195" spans="1:4">
      <c r="A2195" s="46">
        <v>2193</v>
      </c>
      <c r="B2195" s="60">
        <v>0.1166</v>
      </c>
      <c r="C2195" s="60">
        <v>0.10199999999999999</v>
      </c>
      <c r="D2195" s="60">
        <v>0.2162</v>
      </c>
    </row>
    <row r="2196" spans="1:4">
      <c r="A2196" s="46">
        <v>2194</v>
      </c>
      <c r="B2196" s="60">
        <v>0.1166</v>
      </c>
      <c r="C2196" s="60">
        <v>0.10199999999999999</v>
      </c>
      <c r="D2196" s="60">
        <v>0.2162</v>
      </c>
    </row>
    <row r="2197" spans="1:4">
      <c r="A2197" s="46">
        <v>2195</v>
      </c>
      <c r="B2197" s="60">
        <v>0.1166</v>
      </c>
      <c r="C2197" s="60">
        <v>0.10199999999999999</v>
      </c>
      <c r="D2197" s="60">
        <v>0.2162</v>
      </c>
    </row>
    <row r="2198" spans="1:4">
      <c r="A2198" s="46">
        <v>2196</v>
      </c>
      <c r="B2198" s="60">
        <v>0.1166</v>
      </c>
      <c r="C2198" s="60">
        <v>0.10199999999999999</v>
      </c>
      <c r="D2198" s="60">
        <v>0.2162</v>
      </c>
    </row>
    <row r="2199" spans="1:4">
      <c r="A2199" s="46">
        <v>2197</v>
      </c>
      <c r="B2199" s="60">
        <v>0.1166</v>
      </c>
      <c r="C2199" s="60">
        <v>0.10199999999999999</v>
      </c>
      <c r="D2199" s="60">
        <v>0.2162</v>
      </c>
    </row>
    <row r="2200" spans="1:4">
      <c r="A2200" s="46">
        <v>2198</v>
      </c>
      <c r="B2200" s="60">
        <v>0.1166</v>
      </c>
      <c r="C2200" s="60">
        <v>0.10199999999999999</v>
      </c>
      <c r="D2200" s="60">
        <v>0.2162</v>
      </c>
    </row>
    <row r="2201" spans="1:4">
      <c r="A2201" s="46">
        <v>2199</v>
      </c>
      <c r="B2201" s="60">
        <v>0.1166</v>
      </c>
      <c r="C2201" s="60">
        <v>0.10199999999999999</v>
      </c>
      <c r="D2201" s="60">
        <v>0.2162</v>
      </c>
    </row>
    <row r="2202" spans="1:4">
      <c r="A2202" s="46">
        <v>2200</v>
      </c>
      <c r="B2202" s="60">
        <v>0.1166</v>
      </c>
      <c r="C2202" s="60">
        <v>0.10199999999999999</v>
      </c>
      <c r="D2202" s="60">
        <v>0.2162</v>
      </c>
    </row>
    <row r="2203" spans="1:4">
      <c r="A2203" s="46">
        <v>2201</v>
      </c>
      <c r="B2203" s="60">
        <v>0.1166</v>
      </c>
      <c r="C2203" s="60">
        <v>0.10199999999999999</v>
      </c>
      <c r="D2203" s="60">
        <v>0.2162</v>
      </c>
    </row>
    <row r="2204" spans="1:4">
      <c r="A2204" s="46">
        <v>2202</v>
      </c>
      <c r="B2204" s="60">
        <v>0.1166</v>
      </c>
      <c r="C2204" s="60">
        <v>0.10199999999999999</v>
      </c>
      <c r="D2204" s="60">
        <v>0.2162</v>
      </c>
    </row>
    <row r="2205" spans="1:4">
      <c r="A2205" s="46">
        <v>2203</v>
      </c>
      <c r="B2205" s="60">
        <v>0.1166</v>
      </c>
      <c r="C2205" s="60">
        <v>0.10199999999999999</v>
      </c>
      <c r="D2205" s="60">
        <v>0.2162</v>
      </c>
    </row>
    <row r="2206" spans="1:4">
      <c r="A2206" s="46">
        <v>2204</v>
      </c>
      <c r="B2206" s="60">
        <v>0.1166</v>
      </c>
      <c r="C2206" s="60">
        <v>0.10199999999999999</v>
      </c>
      <c r="D2206" s="60">
        <v>0.2162</v>
      </c>
    </row>
    <row r="2207" spans="1:4">
      <c r="A2207" s="46">
        <v>2205</v>
      </c>
      <c r="B2207" s="60">
        <v>0.1166</v>
      </c>
      <c r="C2207" s="60">
        <v>0.10199999999999999</v>
      </c>
      <c r="D2207" s="60">
        <v>0.2162</v>
      </c>
    </row>
    <row r="2208" spans="1:4">
      <c r="A2208" s="46">
        <v>2206</v>
      </c>
      <c r="B2208" s="60">
        <v>0.1166</v>
      </c>
      <c r="C2208" s="60">
        <v>0.10199999999999999</v>
      </c>
      <c r="D2208" s="60">
        <v>0.2162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1717F-AB79-4DD9-B53F-093CCB0DD136}">
  <sheetPr codeName="Arkusz9"/>
  <dimension ref="A1:O29"/>
  <sheetViews>
    <sheetView showGridLines="0" workbookViewId="0">
      <selection activeCell="F28" sqref="F28"/>
    </sheetView>
  </sheetViews>
  <sheetFormatPr defaultColWidth="0" defaultRowHeight="15" zeroHeight="1"/>
  <cols>
    <col min="1" max="1" width="5" customWidth="1"/>
    <col min="2" max="14" width="8.85546875" customWidth="1"/>
    <col min="15" max="15" width="4.85546875" customWidth="1"/>
    <col min="16" max="16384" width="8.85546875" hidden="1"/>
  </cols>
  <sheetData>
    <row r="1" spans="1:15" ht="7.15" customHeight="1">
      <c r="A1" s="66"/>
      <c r="B1" s="68"/>
      <c r="C1" s="68"/>
      <c r="D1" s="68"/>
      <c r="E1" s="68"/>
      <c r="F1" s="68"/>
      <c r="G1" s="68"/>
      <c r="H1" s="68"/>
      <c r="I1" s="68"/>
      <c r="J1" s="68"/>
      <c r="K1" s="68"/>
      <c r="L1" s="68"/>
      <c r="M1" s="68"/>
      <c r="N1" s="68"/>
      <c r="O1" s="67"/>
    </row>
    <row r="2" spans="1:15">
      <c r="A2" s="61"/>
      <c r="B2" s="80" t="s">
        <v>137</v>
      </c>
      <c r="C2" s="80"/>
      <c r="D2" s="80"/>
      <c r="E2" s="80"/>
      <c r="F2" s="80"/>
      <c r="G2" s="80"/>
      <c r="H2" s="80"/>
      <c r="I2" s="80"/>
      <c r="J2" s="80"/>
      <c r="K2" s="80"/>
      <c r="L2" s="80"/>
      <c r="M2" s="80"/>
      <c r="N2" s="80"/>
      <c r="O2" s="62"/>
    </row>
    <row r="3" spans="1:15">
      <c r="A3" s="61"/>
      <c r="B3" s="47"/>
      <c r="C3" s="47"/>
      <c r="D3" s="47"/>
      <c r="E3" s="47"/>
      <c r="F3" s="47"/>
      <c r="G3" s="47"/>
      <c r="H3" s="47"/>
      <c r="I3" s="47"/>
      <c r="J3" s="47"/>
      <c r="K3" s="47"/>
      <c r="L3" s="47"/>
      <c r="M3" s="47"/>
      <c r="N3" s="47"/>
      <c r="O3" s="62"/>
    </row>
    <row r="4" spans="1:15">
      <c r="A4" s="61"/>
      <c r="B4" s="81" t="s">
        <v>138</v>
      </c>
      <c r="C4" s="81"/>
      <c r="D4" s="81"/>
      <c r="E4" s="81"/>
      <c r="F4" s="81"/>
      <c r="G4" s="81"/>
      <c r="H4" s="81"/>
      <c r="I4" s="81"/>
      <c r="J4" s="81"/>
      <c r="K4" s="81"/>
      <c r="L4" s="81"/>
      <c r="M4" s="81"/>
      <c r="N4" s="81"/>
      <c r="O4" s="62"/>
    </row>
    <row r="5" spans="1:15">
      <c r="A5" s="61"/>
      <c r="B5" s="81"/>
      <c r="C5" s="81"/>
      <c r="D5" s="81"/>
      <c r="E5" s="81"/>
      <c r="F5" s="81"/>
      <c r="G5" s="81"/>
      <c r="H5" s="81"/>
      <c r="I5" s="81"/>
      <c r="J5" s="81"/>
      <c r="K5" s="81"/>
      <c r="L5" s="81"/>
      <c r="M5" s="81"/>
      <c r="N5" s="81"/>
      <c r="O5" s="62"/>
    </row>
    <row r="6" spans="1:15">
      <c r="A6" s="61"/>
      <c r="B6" s="79" t="s">
        <v>139</v>
      </c>
      <c r="C6" s="79"/>
      <c r="D6" s="79"/>
      <c r="E6" s="79"/>
      <c r="F6" s="79"/>
      <c r="G6" s="79"/>
      <c r="H6" s="79"/>
      <c r="I6" s="79"/>
      <c r="J6" s="79"/>
      <c r="K6" s="79"/>
      <c r="L6" s="79"/>
      <c r="M6" s="79"/>
      <c r="N6" s="79"/>
      <c r="O6" s="62"/>
    </row>
    <row r="7" spans="1:15">
      <c r="A7" s="61"/>
      <c r="B7" s="47"/>
      <c r="C7" s="47"/>
      <c r="D7" s="47"/>
      <c r="E7" s="47"/>
      <c r="F7" s="47"/>
      <c r="G7" s="47"/>
      <c r="H7" s="47"/>
      <c r="I7" s="47"/>
      <c r="J7" s="47"/>
      <c r="K7" s="47"/>
      <c r="L7" s="47"/>
      <c r="M7" s="47"/>
      <c r="N7" s="47"/>
      <c r="O7" s="62"/>
    </row>
    <row r="8" spans="1:15">
      <c r="A8" s="61"/>
      <c r="B8" s="82" t="s">
        <v>140</v>
      </c>
      <c r="C8" s="82"/>
      <c r="D8" s="82"/>
      <c r="E8" s="82"/>
      <c r="F8" s="82"/>
      <c r="G8" s="82"/>
      <c r="H8" s="82"/>
      <c r="I8" s="82"/>
      <c r="J8" s="82"/>
      <c r="K8" s="82"/>
      <c r="L8" s="82"/>
      <c r="M8" s="82"/>
      <c r="N8" s="82"/>
      <c r="O8" s="62"/>
    </row>
    <row r="9" spans="1:15">
      <c r="A9" s="61"/>
      <c r="B9" s="79" t="s">
        <v>143</v>
      </c>
      <c r="C9" s="79"/>
      <c r="D9" s="79"/>
      <c r="E9" s="79"/>
      <c r="F9" s="79"/>
      <c r="G9" s="79"/>
      <c r="H9" s="79"/>
      <c r="I9" s="79"/>
      <c r="J9" s="79"/>
      <c r="K9" s="79"/>
      <c r="L9" s="79"/>
      <c r="M9" s="79"/>
      <c r="N9" s="79"/>
      <c r="O9" s="62"/>
    </row>
    <row r="10" spans="1:15">
      <c r="A10" s="61"/>
      <c r="B10" s="79" t="s">
        <v>142</v>
      </c>
      <c r="C10" s="79"/>
      <c r="D10" s="79"/>
      <c r="E10" s="79"/>
      <c r="F10" s="79"/>
      <c r="G10" s="79"/>
      <c r="H10" s="79"/>
      <c r="I10" s="79"/>
      <c r="J10" s="79"/>
      <c r="K10" s="79"/>
      <c r="L10" s="79"/>
      <c r="M10" s="79"/>
      <c r="N10" s="79"/>
      <c r="O10" s="62"/>
    </row>
    <row r="11" spans="1:15">
      <c r="A11" s="61"/>
      <c r="B11" s="81" t="s">
        <v>146</v>
      </c>
      <c r="C11" s="81"/>
      <c r="D11" s="81"/>
      <c r="E11" s="81"/>
      <c r="F11" s="81"/>
      <c r="G11" s="81"/>
      <c r="H11" s="81"/>
      <c r="I11" s="81"/>
      <c r="J11" s="81"/>
      <c r="K11" s="81"/>
      <c r="L11" s="81"/>
      <c r="M11" s="81"/>
      <c r="N11" s="81"/>
      <c r="O11" s="62"/>
    </row>
    <row r="12" spans="1:15">
      <c r="A12" s="61"/>
      <c r="B12" s="81"/>
      <c r="C12" s="81"/>
      <c r="D12" s="81"/>
      <c r="E12" s="81"/>
      <c r="F12" s="81"/>
      <c r="G12" s="81"/>
      <c r="H12" s="81"/>
      <c r="I12" s="81"/>
      <c r="J12" s="81"/>
      <c r="K12" s="81"/>
      <c r="L12" s="81"/>
      <c r="M12" s="81"/>
      <c r="N12" s="81"/>
      <c r="O12" s="62"/>
    </row>
    <row r="13" spans="1:15">
      <c r="A13" s="61"/>
      <c r="B13" s="47" t="s">
        <v>145</v>
      </c>
      <c r="C13" s="47"/>
      <c r="D13" s="47"/>
      <c r="E13" s="47"/>
      <c r="F13" s="47"/>
      <c r="G13" s="47"/>
      <c r="H13" s="47"/>
      <c r="I13" s="47"/>
      <c r="J13" s="47"/>
      <c r="K13" s="47"/>
      <c r="L13" s="47"/>
      <c r="M13" s="47"/>
      <c r="N13" s="47"/>
      <c r="O13" s="62"/>
    </row>
    <row r="14" spans="1:15">
      <c r="A14" s="61"/>
      <c r="B14" s="81" t="s">
        <v>147</v>
      </c>
      <c r="C14" s="81"/>
      <c r="D14" s="81"/>
      <c r="E14" s="81"/>
      <c r="F14" s="81"/>
      <c r="G14" s="81"/>
      <c r="H14" s="81"/>
      <c r="I14" s="81"/>
      <c r="J14" s="81"/>
      <c r="K14" s="81"/>
      <c r="L14" s="81"/>
      <c r="M14" s="81"/>
      <c r="N14" s="81"/>
      <c r="O14" s="62"/>
    </row>
    <row r="15" spans="1:15">
      <c r="A15" s="61"/>
      <c r="B15" s="81"/>
      <c r="C15" s="81"/>
      <c r="D15" s="81"/>
      <c r="E15" s="81"/>
      <c r="F15" s="81"/>
      <c r="G15" s="81"/>
      <c r="H15" s="81"/>
      <c r="I15" s="81"/>
      <c r="J15" s="81"/>
      <c r="K15" s="81"/>
      <c r="L15" s="81"/>
      <c r="M15" s="81"/>
      <c r="N15" s="81"/>
      <c r="O15" s="62"/>
    </row>
    <row r="16" spans="1:15">
      <c r="A16" s="61"/>
      <c r="B16" s="81"/>
      <c r="C16" s="81"/>
      <c r="D16" s="81"/>
      <c r="E16" s="81"/>
      <c r="F16" s="81"/>
      <c r="G16" s="81"/>
      <c r="H16" s="81"/>
      <c r="I16" s="81"/>
      <c r="J16" s="81"/>
      <c r="K16" s="81"/>
      <c r="L16" s="81"/>
      <c r="M16" s="81"/>
      <c r="N16" s="81"/>
      <c r="O16" s="62"/>
    </row>
    <row r="17" spans="1:15">
      <c r="A17" s="61"/>
      <c r="B17" s="81" t="s">
        <v>148</v>
      </c>
      <c r="C17" s="81"/>
      <c r="D17" s="81"/>
      <c r="E17" s="81"/>
      <c r="F17" s="81"/>
      <c r="G17" s="81"/>
      <c r="H17" s="81"/>
      <c r="I17" s="81"/>
      <c r="J17" s="81"/>
      <c r="K17" s="81"/>
      <c r="L17" s="81"/>
      <c r="M17" s="81"/>
      <c r="N17" s="81"/>
      <c r="O17" s="62"/>
    </row>
    <row r="18" spans="1:15">
      <c r="A18" s="61"/>
      <c r="B18" s="81"/>
      <c r="C18" s="81"/>
      <c r="D18" s="81"/>
      <c r="E18" s="81"/>
      <c r="F18" s="81"/>
      <c r="G18" s="81"/>
      <c r="H18" s="81"/>
      <c r="I18" s="81"/>
      <c r="J18" s="81"/>
      <c r="K18" s="81"/>
      <c r="L18" s="81"/>
      <c r="M18" s="81"/>
      <c r="N18" s="81"/>
      <c r="O18" s="62"/>
    </row>
    <row r="19" spans="1:15" ht="14.45" customHeight="1">
      <c r="A19" s="61"/>
      <c r="B19" s="81" t="s">
        <v>149</v>
      </c>
      <c r="C19" s="81"/>
      <c r="D19" s="81"/>
      <c r="E19" s="81"/>
      <c r="F19" s="81"/>
      <c r="G19" s="81"/>
      <c r="H19" s="81"/>
      <c r="I19" s="81"/>
      <c r="J19" s="81"/>
      <c r="K19" s="81"/>
      <c r="L19" s="81"/>
      <c r="M19" s="81"/>
      <c r="N19" s="81"/>
      <c r="O19" s="62"/>
    </row>
    <row r="20" spans="1:15">
      <c r="A20" s="61"/>
      <c r="B20" s="81"/>
      <c r="C20" s="81"/>
      <c r="D20" s="81"/>
      <c r="E20" s="81"/>
      <c r="F20" s="81"/>
      <c r="G20" s="81"/>
      <c r="H20" s="81"/>
      <c r="I20" s="81"/>
      <c r="J20" s="81"/>
      <c r="K20" s="81"/>
      <c r="L20" s="81"/>
      <c r="M20" s="81"/>
      <c r="N20" s="81"/>
      <c r="O20" s="62"/>
    </row>
    <row r="21" spans="1:15">
      <c r="A21" s="61"/>
      <c r="B21" s="81"/>
      <c r="C21" s="81"/>
      <c r="D21" s="81"/>
      <c r="E21" s="81"/>
      <c r="F21" s="81"/>
      <c r="G21" s="81"/>
      <c r="H21" s="81"/>
      <c r="I21" s="81"/>
      <c r="J21" s="81"/>
      <c r="K21" s="81"/>
      <c r="L21" s="81"/>
      <c r="M21" s="81"/>
      <c r="N21" s="81"/>
      <c r="O21" s="62"/>
    </row>
    <row r="22" spans="1:15">
      <c r="A22" s="61"/>
      <c r="B22" s="81"/>
      <c r="C22" s="81"/>
      <c r="D22" s="81"/>
      <c r="E22" s="81"/>
      <c r="F22" s="81"/>
      <c r="G22" s="81"/>
      <c r="H22" s="81"/>
      <c r="I22" s="81"/>
      <c r="J22" s="81"/>
      <c r="K22" s="81"/>
      <c r="L22" s="81"/>
      <c r="M22" s="81"/>
      <c r="N22" s="81"/>
      <c r="O22" s="62"/>
    </row>
    <row r="23" spans="1:15">
      <c r="A23" s="61"/>
      <c r="B23" s="81"/>
      <c r="C23" s="81"/>
      <c r="D23" s="81"/>
      <c r="E23" s="81"/>
      <c r="F23" s="81"/>
      <c r="G23" s="81"/>
      <c r="H23" s="81"/>
      <c r="I23" s="81"/>
      <c r="J23" s="81"/>
      <c r="K23" s="81"/>
      <c r="L23" s="81"/>
      <c r="M23" s="81"/>
      <c r="N23" s="81"/>
      <c r="O23" s="62"/>
    </row>
    <row r="24" spans="1:15">
      <c r="A24" s="61"/>
      <c r="B24" s="47" t="s">
        <v>144</v>
      </c>
      <c r="C24" s="47"/>
      <c r="D24" s="47"/>
      <c r="E24" s="47"/>
      <c r="F24" s="47"/>
      <c r="G24" s="47"/>
      <c r="H24" s="47"/>
      <c r="I24" s="47"/>
      <c r="J24" s="47"/>
      <c r="K24" s="47"/>
      <c r="L24" s="47"/>
      <c r="M24" s="47"/>
      <c r="N24" s="47"/>
      <c r="O24" s="62"/>
    </row>
    <row r="25" spans="1:15">
      <c r="A25" s="61"/>
      <c r="B25" s="47"/>
      <c r="C25" s="47"/>
      <c r="D25" s="47"/>
      <c r="E25" s="47"/>
      <c r="F25" s="47"/>
      <c r="G25" s="47"/>
      <c r="H25" s="47"/>
      <c r="I25" s="47"/>
      <c r="J25" s="47"/>
      <c r="K25" s="47"/>
      <c r="L25" s="47"/>
      <c r="M25" s="47"/>
      <c r="N25" s="47"/>
      <c r="O25" s="62"/>
    </row>
    <row r="26" spans="1:15">
      <c r="A26" s="61"/>
      <c r="B26" s="83" t="s">
        <v>141</v>
      </c>
      <c r="C26" s="83"/>
      <c r="D26" s="83"/>
      <c r="E26" s="83"/>
      <c r="F26" s="83"/>
      <c r="G26" s="83"/>
      <c r="H26" s="83"/>
      <c r="I26" s="83"/>
      <c r="J26" s="83"/>
      <c r="K26" s="83"/>
      <c r="L26" s="83"/>
      <c r="M26" s="83"/>
      <c r="N26" s="83"/>
      <c r="O26" s="62"/>
    </row>
    <row r="27" spans="1:15">
      <c r="A27" s="61"/>
      <c r="B27" s="47"/>
      <c r="C27" s="47"/>
      <c r="D27" s="47"/>
      <c r="E27" s="47"/>
      <c r="F27" s="47"/>
      <c r="G27" s="47"/>
      <c r="H27" s="47"/>
      <c r="I27" s="47"/>
      <c r="J27" s="47"/>
      <c r="K27" s="47"/>
      <c r="L27" s="47"/>
      <c r="M27" s="47"/>
      <c r="N27" s="47"/>
      <c r="O27" s="62"/>
    </row>
    <row r="28" spans="1:15">
      <c r="A28" s="61"/>
      <c r="B28" s="47"/>
      <c r="C28" s="47"/>
      <c r="D28" s="47"/>
      <c r="E28" s="47"/>
      <c r="F28" s="47"/>
      <c r="G28" s="47"/>
      <c r="H28" s="47"/>
      <c r="I28" s="47"/>
      <c r="J28" s="47"/>
      <c r="K28" s="47"/>
      <c r="L28" s="47"/>
      <c r="M28" s="47"/>
      <c r="N28" s="47"/>
      <c r="O28" s="62"/>
    </row>
    <row r="29" spans="1:15" ht="15.75" thickBot="1">
      <c r="A29" s="63"/>
      <c r="B29" s="64"/>
      <c r="C29" s="64"/>
      <c r="D29" s="64"/>
      <c r="E29" s="64"/>
      <c r="F29" s="64"/>
      <c r="G29" s="64"/>
      <c r="H29" s="64"/>
      <c r="I29" s="64"/>
      <c r="J29" s="64"/>
      <c r="K29" s="64"/>
      <c r="L29" s="64"/>
      <c r="M29" s="64"/>
      <c r="N29" s="64"/>
      <c r="O29" s="65"/>
    </row>
  </sheetData>
  <mergeCells count="11">
    <mergeCell ref="B26:N26"/>
    <mergeCell ref="B11:N12"/>
    <mergeCell ref="B14:N16"/>
    <mergeCell ref="B17:N18"/>
    <mergeCell ref="B19:N23"/>
    <mergeCell ref="B10:N10"/>
    <mergeCell ref="B2:N2"/>
    <mergeCell ref="B4:N5"/>
    <mergeCell ref="B6:N6"/>
    <mergeCell ref="B8:N8"/>
    <mergeCell ref="B9:N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D99B7-5C6F-4EA4-807D-3FE57A2C0E7A}">
  <sheetPr codeName="Arkusz10"/>
  <dimension ref="A1:O35"/>
  <sheetViews>
    <sheetView showGridLines="0" workbookViewId="0">
      <selection activeCell="B27" sqref="B27"/>
    </sheetView>
  </sheetViews>
  <sheetFormatPr defaultColWidth="0" defaultRowHeight="0" customHeight="1" zeroHeight="1"/>
  <cols>
    <col min="1" max="1" width="5" customWidth="1"/>
    <col min="2" max="14" width="8.85546875" customWidth="1"/>
    <col min="15" max="15" width="4.85546875" customWidth="1"/>
    <col min="16" max="16384" width="8.85546875" hidden="1"/>
  </cols>
  <sheetData>
    <row r="1" spans="1:15" ht="7.15" customHeight="1">
      <c r="A1" s="66"/>
      <c r="B1" s="68"/>
      <c r="C1" s="68"/>
      <c r="D1" s="68"/>
      <c r="E1" s="68"/>
      <c r="F1" s="68"/>
      <c r="G1" s="68"/>
      <c r="H1" s="68"/>
      <c r="I1" s="68"/>
      <c r="J1" s="68"/>
      <c r="K1" s="68"/>
      <c r="L1" s="68"/>
      <c r="M1" s="68"/>
      <c r="N1" s="68"/>
      <c r="O1" s="67"/>
    </row>
    <row r="2" spans="1:15" ht="15">
      <c r="A2" s="61"/>
      <c r="B2" s="80" t="s">
        <v>150</v>
      </c>
      <c r="C2" s="80"/>
      <c r="D2" s="80"/>
      <c r="E2" s="80"/>
      <c r="F2" s="80"/>
      <c r="G2" s="80"/>
      <c r="H2" s="80"/>
      <c r="I2" s="80"/>
      <c r="J2" s="80"/>
      <c r="K2" s="80"/>
      <c r="L2" s="80"/>
      <c r="M2" s="80"/>
      <c r="N2" s="80"/>
      <c r="O2" s="62"/>
    </row>
    <row r="3" spans="1:15" ht="15">
      <c r="A3" s="61"/>
      <c r="B3" s="47"/>
      <c r="C3" s="47"/>
      <c r="D3" s="47"/>
      <c r="E3" s="47"/>
      <c r="F3" s="47"/>
      <c r="G3" s="47"/>
      <c r="H3" s="47"/>
      <c r="I3" s="47"/>
      <c r="J3" s="47"/>
      <c r="K3" s="47"/>
      <c r="L3" s="47"/>
      <c r="M3" s="47"/>
      <c r="N3" s="47"/>
      <c r="O3" s="62"/>
    </row>
    <row r="4" spans="1:15" ht="15">
      <c r="A4" s="61"/>
      <c r="B4" s="81" t="s">
        <v>151</v>
      </c>
      <c r="C4" s="81"/>
      <c r="D4" s="81"/>
      <c r="E4" s="81"/>
      <c r="F4" s="81"/>
      <c r="G4" s="81"/>
      <c r="H4" s="81"/>
      <c r="I4" s="81"/>
      <c r="J4" s="81"/>
      <c r="K4" s="81"/>
      <c r="L4" s="81"/>
      <c r="M4" s="81"/>
      <c r="N4" s="81"/>
      <c r="O4" s="62"/>
    </row>
    <row r="5" spans="1:15" ht="15">
      <c r="A5" s="61"/>
      <c r="B5" s="81"/>
      <c r="C5" s="81"/>
      <c r="D5" s="81"/>
      <c r="E5" s="81"/>
      <c r="F5" s="81"/>
      <c r="G5" s="81"/>
      <c r="H5" s="81"/>
      <c r="I5" s="81"/>
      <c r="J5" s="81"/>
      <c r="K5" s="81"/>
      <c r="L5" s="81"/>
      <c r="M5" s="81"/>
      <c r="N5" s="81"/>
      <c r="O5" s="62"/>
    </row>
    <row r="6" spans="1:15" ht="15">
      <c r="A6" s="61"/>
      <c r="B6" s="79" t="s">
        <v>152</v>
      </c>
      <c r="C6" s="79"/>
      <c r="D6" s="79"/>
      <c r="E6" s="79"/>
      <c r="F6" s="79"/>
      <c r="G6" s="79"/>
      <c r="H6" s="79"/>
      <c r="I6" s="79"/>
      <c r="J6" s="79"/>
      <c r="K6" s="79"/>
      <c r="L6" s="79"/>
      <c r="M6" s="79"/>
      <c r="N6" s="79"/>
      <c r="O6" s="62"/>
    </row>
    <row r="7" spans="1:15" ht="15">
      <c r="A7" s="61"/>
      <c r="B7" s="47"/>
      <c r="C7" s="47"/>
      <c r="D7" s="47"/>
      <c r="E7" s="47"/>
      <c r="F7" s="47"/>
      <c r="G7" s="47"/>
      <c r="H7" s="47"/>
      <c r="I7" s="47"/>
      <c r="J7" s="47"/>
      <c r="K7" s="47"/>
      <c r="L7" s="47"/>
      <c r="M7" s="47"/>
      <c r="N7" s="47"/>
      <c r="O7" s="62"/>
    </row>
    <row r="8" spans="1:15" ht="15">
      <c r="A8" s="61"/>
      <c r="B8" s="82" t="s">
        <v>153</v>
      </c>
      <c r="C8" s="82"/>
      <c r="D8" s="82"/>
      <c r="E8" s="82"/>
      <c r="F8" s="82"/>
      <c r="G8" s="82"/>
      <c r="H8" s="82"/>
      <c r="I8" s="82"/>
      <c r="J8" s="82"/>
      <c r="K8" s="82"/>
      <c r="L8" s="82"/>
      <c r="M8" s="82"/>
      <c r="N8" s="82"/>
      <c r="O8" s="62"/>
    </row>
    <row r="9" spans="1:15" ht="15">
      <c r="A9" s="61"/>
      <c r="B9" s="79" t="s">
        <v>154</v>
      </c>
      <c r="C9" s="79"/>
      <c r="D9" s="79"/>
      <c r="E9" s="79"/>
      <c r="F9" s="79"/>
      <c r="G9" s="79"/>
      <c r="H9" s="79"/>
      <c r="I9" s="79"/>
      <c r="J9" s="79"/>
      <c r="K9" s="79"/>
      <c r="L9" s="79"/>
      <c r="M9" s="79"/>
      <c r="N9" s="79"/>
      <c r="O9" s="62"/>
    </row>
    <row r="10" spans="1:15" ht="15">
      <c r="A10" s="61"/>
      <c r="B10" s="79" t="s">
        <v>155</v>
      </c>
      <c r="C10" s="79"/>
      <c r="D10" s="79"/>
      <c r="E10" s="79"/>
      <c r="F10" s="79"/>
      <c r="G10" s="79"/>
      <c r="H10" s="79"/>
      <c r="I10" s="79"/>
      <c r="J10" s="79"/>
      <c r="K10" s="79"/>
      <c r="L10" s="79"/>
      <c r="M10" s="79"/>
      <c r="N10" s="79"/>
      <c r="O10" s="62"/>
    </row>
    <row r="11" spans="1:15" ht="15">
      <c r="A11" s="61"/>
      <c r="B11" s="81" t="s">
        <v>156</v>
      </c>
      <c r="C11" s="81"/>
      <c r="D11" s="81"/>
      <c r="E11" s="81"/>
      <c r="F11" s="81"/>
      <c r="G11" s="81"/>
      <c r="H11" s="81"/>
      <c r="I11" s="81"/>
      <c r="J11" s="81"/>
      <c r="K11" s="81"/>
      <c r="L11" s="81"/>
      <c r="M11" s="81"/>
      <c r="N11" s="81"/>
      <c r="O11" s="62"/>
    </row>
    <row r="12" spans="1:15" ht="15">
      <c r="A12" s="61"/>
      <c r="B12" s="81"/>
      <c r="C12" s="81"/>
      <c r="D12" s="81"/>
      <c r="E12" s="81"/>
      <c r="F12" s="81"/>
      <c r="G12" s="81"/>
      <c r="H12" s="81"/>
      <c r="I12" s="81"/>
      <c r="J12" s="81"/>
      <c r="K12" s="81"/>
      <c r="L12" s="81"/>
      <c r="M12" s="81"/>
      <c r="N12" s="81"/>
      <c r="O12" s="62"/>
    </row>
    <row r="13" spans="1:15" ht="15">
      <c r="A13" s="61"/>
      <c r="B13" s="47" t="s">
        <v>157</v>
      </c>
      <c r="C13" s="47"/>
      <c r="D13" s="47"/>
      <c r="E13" s="47"/>
      <c r="F13" s="47"/>
      <c r="G13" s="47"/>
      <c r="H13" s="47"/>
      <c r="I13" s="47"/>
      <c r="J13" s="47"/>
      <c r="K13" s="47"/>
      <c r="L13" s="47"/>
      <c r="M13" s="47"/>
      <c r="N13" s="47"/>
      <c r="O13" s="62"/>
    </row>
    <row r="14" spans="1:15" ht="15">
      <c r="A14" s="61"/>
      <c r="B14" s="81" t="s">
        <v>158</v>
      </c>
      <c r="C14" s="81"/>
      <c r="D14" s="81"/>
      <c r="E14" s="81"/>
      <c r="F14" s="81"/>
      <c r="G14" s="81"/>
      <c r="H14" s="81"/>
      <c r="I14" s="81"/>
      <c r="J14" s="81"/>
      <c r="K14" s="81"/>
      <c r="L14" s="81"/>
      <c r="M14" s="81"/>
      <c r="N14" s="81"/>
      <c r="O14" s="62"/>
    </row>
    <row r="15" spans="1:15" ht="15">
      <c r="A15" s="61"/>
      <c r="B15" s="81"/>
      <c r="C15" s="81"/>
      <c r="D15" s="81"/>
      <c r="E15" s="81"/>
      <c r="F15" s="81"/>
      <c r="G15" s="81"/>
      <c r="H15" s="81"/>
      <c r="I15" s="81"/>
      <c r="J15" s="81"/>
      <c r="K15" s="81"/>
      <c r="L15" s="81"/>
      <c r="M15" s="81"/>
      <c r="N15" s="81"/>
      <c r="O15" s="62"/>
    </row>
    <row r="16" spans="1:15" ht="15">
      <c r="A16" s="61"/>
      <c r="B16" s="81"/>
      <c r="C16" s="81"/>
      <c r="D16" s="81"/>
      <c r="E16" s="81"/>
      <c r="F16" s="81"/>
      <c r="G16" s="81"/>
      <c r="H16" s="81"/>
      <c r="I16" s="81"/>
      <c r="J16" s="81"/>
      <c r="K16" s="81"/>
      <c r="L16" s="81"/>
      <c r="M16" s="81"/>
      <c r="N16" s="81"/>
      <c r="O16" s="62"/>
    </row>
    <row r="17" spans="1:15" ht="15">
      <c r="A17" s="61"/>
      <c r="B17" s="81" t="s">
        <v>159</v>
      </c>
      <c r="C17" s="81"/>
      <c r="D17" s="81"/>
      <c r="E17" s="81"/>
      <c r="F17" s="81"/>
      <c r="G17" s="81"/>
      <c r="H17" s="81"/>
      <c r="I17" s="81"/>
      <c r="J17" s="81"/>
      <c r="K17" s="81"/>
      <c r="L17" s="81"/>
      <c r="M17" s="81"/>
      <c r="N17" s="81"/>
      <c r="O17" s="62"/>
    </row>
    <row r="18" spans="1:15" ht="15">
      <c r="A18" s="61"/>
      <c r="B18" s="81"/>
      <c r="C18" s="81"/>
      <c r="D18" s="81"/>
      <c r="E18" s="81"/>
      <c r="F18" s="81"/>
      <c r="G18" s="81"/>
      <c r="H18" s="81"/>
      <c r="I18" s="81"/>
      <c r="J18" s="81"/>
      <c r="K18" s="81"/>
      <c r="L18" s="81"/>
      <c r="M18" s="81"/>
      <c r="N18" s="81"/>
      <c r="O18" s="62"/>
    </row>
    <row r="19" spans="1:15" ht="14.45" customHeight="1">
      <c r="A19" s="61"/>
      <c r="B19" s="81" t="s">
        <v>160</v>
      </c>
      <c r="C19" s="81"/>
      <c r="D19" s="81"/>
      <c r="E19" s="81"/>
      <c r="F19" s="81"/>
      <c r="G19" s="81"/>
      <c r="H19" s="81"/>
      <c r="I19" s="81"/>
      <c r="J19" s="81"/>
      <c r="K19" s="81"/>
      <c r="L19" s="81"/>
      <c r="M19" s="81"/>
      <c r="N19" s="81"/>
      <c r="O19" s="62"/>
    </row>
    <row r="20" spans="1:15" ht="15">
      <c r="A20" s="61"/>
      <c r="B20" s="81"/>
      <c r="C20" s="81"/>
      <c r="D20" s="81"/>
      <c r="E20" s="81"/>
      <c r="F20" s="81"/>
      <c r="G20" s="81"/>
      <c r="H20" s="81"/>
      <c r="I20" s="81"/>
      <c r="J20" s="81"/>
      <c r="K20" s="81"/>
      <c r="L20" s="81"/>
      <c r="M20" s="81"/>
      <c r="N20" s="81"/>
      <c r="O20" s="62"/>
    </row>
    <row r="21" spans="1:15" ht="15">
      <c r="A21" s="61"/>
      <c r="B21" s="81"/>
      <c r="C21" s="81"/>
      <c r="D21" s="81"/>
      <c r="E21" s="81"/>
      <c r="F21" s="81"/>
      <c r="G21" s="81"/>
      <c r="H21" s="81"/>
      <c r="I21" s="81"/>
      <c r="J21" s="81"/>
      <c r="K21" s="81"/>
      <c r="L21" s="81"/>
      <c r="M21" s="81"/>
      <c r="N21" s="81"/>
      <c r="O21" s="62"/>
    </row>
    <row r="22" spans="1:15" ht="15">
      <c r="A22" s="61"/>
      <c r="B22" s="81"/>
      <c r="C22" s="81"/>
      <c r="D22" s="81"/>
      <c r="E22" s="81"/>
      <c r="F22" s="81"/>
      <c r="G22" s="81"/>
      <c r="H22" s="81"/>
      <c r="I22" s="81"/>
      <c r="J22" s="81"/>
      <c r="K22" s="81"/>
      <c r="L22" s="81"/>
      <c r="M22" s="81"/>
      <c r="N22" s="81"/>
      <c r="O22" s="62"/>
    </row>
    <row r="23" spans="1:15" ht="15">
      <c r="A23" s="61"/>
      <c r="B23" s="79" t="s">
        <v>161</v>
      </c>
      <c r="C23" s="79"/>
      <c r="D23" s="79"/>
      <c r="E23" s="79"/>
      <c r="F23" s="79"/>
      <c r="G23" s="79"/>
      <c r="H23" s="79"/>
      <c r="I23" s="79"/>
      <c r="J23" s="79"/>
      <c r="K23" s="79"/>
      <c r="L23" s="79"/>
      <c r="M23" s="79"/>
      <c r="N23" s="79"/>
      <c r="O23" s="62"/>
    </row>
    <row r="24" spans="1:15" ht="15">
      <c r="A24" s="61"/>
      <c r="B24" s="47"/>
      <c r="C24" s="47"/>
      <c r="D24" s="47"/>
      <c r="E24" s="47"/>
      <c r="F24" s="47"/>
      <c r="G24" s="47"/>
      <c r="H24" s="47"/>
      <c r="I24" s="47"/>
      <c r="J24" s="47"/>
      <c r="K24" s="47"/>
      <c r="L24" s="47"/>
      <c r="M24" s="47"/>
      <c r="N24" s="47"/>
      <c r="O24" s="62"/>
    </row>
    <row r="25" spans="1:15" ht="15">
      <c r="A25" s="61"/>
      <c r="B25" s="47"/>
      <c r="C25" s="47"/>
      <c r="D25" s="47"/>
      <c r="E25" s="47"/>
      <c r="F25" s="47"/>
      <c r="G25" s="47"/>
      <c r="H25" s="47"/>
      <c r="I25" s="47"/>
      <c r="J25" s="47"/>
      <c r="K25" s="47"/>
      <c r="L25" s="47"/>
      <c r="M25" s="47"/>
      <c r="N25" s="47"/>
      <c r="O25" s="62"/>
    </row>
    <row r="26" spans="1:15" ht="15">
      <c r="A26" s="61"/>
      <c r="B26" s="83" t="s">
        <v>162</v>
      </c>
      <c r="C26" s="83"/>
      <c r="D26" s="83"/>
      <c r="E26" s="83"/>
      <c r="F26" s="83"/>
      <c r="G26" s="83"/>
      <c r="H26" s="83"/>
      <c r="I26" s="83"/>
      <c r="J26" s="83"/>
      <c r="K26" s="83"/>
      <c r="L26" s="83"/>
      <c r="M26" s="83"/>
      <c r="N26" s="83"/>
      <c r="O26" s="62"/>
    </row>
    <row r="27" spans="1:15" ht="15">
      <c r="A27" s="61"/>
      <c r="B27" s="47"/>
      <c r="C27" s="47"/>
      <c r="D27" s="47"/>
      <c r="E27" s="47"/>
      <c r="F27" s="47"/>
      <c r="G27" s="47"/>
      <c r="H27" s="47"/>
      <c r="I27" s="47"/>
      <c r="J27" s="47"/>
      <c r="K27" s="47"/>
      <c r="L27" s="47"/>
      <c r="M27" s="47"/>
      <c r="N27" s="47"/>
      <c r="O27" s="62"/>
    </row>
    <row r="28" spans="1:15" ht="15">
      <c r="A28" s="61"/>
      <c r="B28" s="47"/>
      <c r="C28" s="47"/>
      <c r="D28" s="47"/>
      <c r="E28" s="47"/>
      <c r="F28" s="47"/>
      <c r="G28" s="47"/>
      <c r="H28" s="47"/>
      <c r="I28" s="47"/>
      <c r="J28" s="47"/>
      <c r="K28" s="47"/>
      <c r="L28" s="47"/>
      <c r="M28" s="47"/>
      <c r="N28" s="47"/>
      <c r="O28" s="62"/>
    </row>
    <row r="29" spans="1:15" ht="15.75" thickBot="1">
      <c r="A29" s="63"/>
      <c r="B29" s="64"/>
      <c r="C29" s="64"/>
      <c r="D29" s="64"/>
      <c r="E29" s="64"/>
      <c r="F29" s="64"/>
      <c r="G29" s="64"/>
      <c r="H29" s="64"/>
      <c r="I29" s="64"/>
      <c r="J29" s="64"/>
      <c r="K29" s="64"/>
      <c r="L29" s="64"/>
      <c r="M29" s="64"/>
      <c r="N29" s="64"/>
      <c r="O29" s="65"/>
    </row>
    <row r="30" spans="1:15" ht="15" hidden="1"/>
    <row r="31" spans="1:15" ht="15" hidden="1"/>
    <row r="32" spans="1:15" ht="15" hidden="1"/>
    <row r="33" ht="15" hidden="1"/>
    <row r="34" ht="15" hidden="1"/>
    <row r="35" ht="15" hidden="1"/>
  </sheetData>
  <mergeCells count="12">
    <mergeCell ref="B26:N26"/>
    <mergeCell ref="B23:N23"/>
    <mergeCell ref="B11:N12"/>
    <mergeCell ref="B14:N16"/>
    <mergeCell ref="B17:N18"/>
    <mergeCell ref="B19:N22"/>
    <mergeCell ref="B10:N10"/>
    <mergeCell ref="B2:N2"/>
    <mergeCell ref="B4:N5"/>
    <mergeCell ref="B6:N6"/>
    <mergeCell ref="B8:N8"/>
    <mergeCell ref="B9:N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B1:AJ10000"/>
  <sheetViews>
    <sheetView showGridLines="0" tabSelected="1" topLeftCell="B1" zoomScale="85" zoomScaleNormal="85" workbookViewId="0">
      <pane xSplit="8" ySplit="12" topLeftCell="J16" activePane="bottomRight" state="frozen"/>
      <selection activeCell="B1" sqref="B1"/>
      <selection pane="topRight" activeCell="J1" sqref="J1"/>
      <selection pane="bottomLeft" activeCell="B13" sqref="B13"/>
      <selection pane="bottomRight" activeCell="J24" sqref="J24"/>
    </sheetView>
  </sheetViews>
  <sheetFormatPr defaultRowHeight="15"/>
  <cols>
    <col min="6" max="6" width="16.7109375" customWidth="1"/>
    <col min="10" max="12" width="18.7109375" customWidth="1"/>
    <col min="13" max="13" width="18.7109375" style="41" customWidth="1"/>
    <col min="14" max="14" width="30.28515625" style="41" bestFit="1" customWidth="1"/>
    <col min="15" max="17" width="18.7109375" style="41" customWidth="1"/>
    <col min="19" max="19" width="17.28515625" customWidth="1"/>
    <col min="20" max="20" width="17.5703125" customWidth="1"/>
    <col min="24" max="27" width="9.140625" customWidth="1"/>
    <col min="36" max="36" width="11.28515625" bestFit="1" customWidth="1"/>
  </cols>
  <sheetData>
    <row r="1" spans="2:36">
      <c r="Q1"/>
      <c r="AA1" s="19"/>
      <c r="AB1" s="19"/>
    </row>
    <row r="2" spans="2:36" ht="15.75" thickBot="1">
      <c r="Q2"/>
      <c r="Y2" s="32"/>
      <c r="Z2" s="32"/>
      <c r="AA2" s="32">
        <v>1</v>
      </c>
      <c r="AB2" s="32"/>
    </row>
    <row r="3" spans="2:36" ht="21.75" customHeight="1" thickBot="1">
      <c r="B3" s="85" t="s">
        <v>121</v>
      </c>
      <c r="C3" s="86"/>
      <c r="D3" s="86"/>
      <c r="E3" s="86"/>
      <c r="F3" s="86"/>
      <c r="G3" s="87"/>
      <c r="J3" s="23"/>
      <c r="K3" s="27" t="s">
        <v>46</v>
      </c>
      <c r="L3" s="22" t="s">
        <v>79</v>
      </c>
      <c r="M3" s="42" t="s">
        <v>57</v>
      </c>
      <c r="N3" s="43" t="s">
        <v>221</v>
      </c>
      <c r="O3" s="43" t="s">
        <v>78</v>
      </c>
      <c r="R3" s="10"/>
      <c r="X3" s="31"/>
      <c r="Y3" s="32"/>
      <c r="Z3" s="32" t="s">
        <v>46</v>
      </c>
      <c r="AA3" s="32">
        <v>0.5</v>
      </c>
      <c r="AB3" s="32"/>
      <c r="AC3" s="31"/>
      <c r="AD3" s="31"/>
      <c r="AE3" s="31"/>
    </row>
    <row r="4" spans="2:36" ht="33.75" customHeight="1" thickBot="1">
      <c r="B4" s="88"/>
      <c r="C4" s="89"/>
      <c r="D4" s="89"/>
      <c r="E4" s="89"/>
      <c r="F4" s="89"/>
      <c r="G4" s="90"/>
      <c r="J4" s="24" t="s">
        <v>123</v>
      </c>
      <c r="K4" s="26">
        <v>0</v>
      </c>
      <c r="L4" s="26">
        <v>0</v>
      </c>
      <c r="M4" s="26">
        <v>0</v>
      </c>
      <c r="N4" s="58">
        <v>0</v>
      </c>
      <c r="O4" s="91">
        <v>0</v>
      </c>
      <c r="X4" s="31"/>
      <c r="Y4" s="32"/>
      <c r="Z4" s="32" t="s">
        <v>62</v>
      </c>
      <c r="AA4" s="32">
        <v>0.27500000000000002</v>
      </c>
      <c r="AB4" s="32"/>
      <c r="AC4" s="31"/>
      <c r="AD4" s="31"/>
      <c r="AE4" s="31"/>
    </row>
    <row r="5" spans="2:36" ht="33.75" customHeight="1" thickBot="1">
      <c r="B5" s="88"/>
      <c r="C5" s="89"/>
      <c r="D5" s="89"/>
      <c r="E5" s="89"/>
      <c r="F5" s="89"/>
      <c r="G5" s="90"/>
      <c r="J5" s="25" t="s">
        <v>124</v>
      </c>
      <c r="K5" s="26">
        <v>0</v>
      </c>
      <c r="L5" s="26">
        <v>0</v>
      </c>
      <c r="M5" s="26">
        <v>0</v>
      </c>
      <c r="N5" s="59" t="s">
        <v>114</v>
      </c>
      <c r="O5" s="92"/>
      <c r="X5" s="31"/>
      <c r="Y5" s="32"/>
      <c r="Z5" s="32" t="s">
        <v>79</v>
      </c>
      <c r="AA5" s="32"/>
      <c r="AB5" s="32"/>
      <c r="AC5" s="31"/>
      <c r="AD5" s="31"/>
      <c r="AE5" s="31"/>
    </row>
    <row r="6" spans="2:36" ht="15" customHeight="1">
      <c r="B6" s="88"/>
      <c r="C6" s="89"/>
      <c r="D6" s="89"/>
      <c r="E6" s="89"/>
      <c r="F6" s="89"/>
      <c r="G6" s="90"/>
      <c r="Q6"/>
      <c r="X6" s="31"/>
      <c r="Y6" s="32"/>
      <c r="Z6" s="32" t="s">
        <v>55</v>
      </c>
      <c r="AA6" s="32"/>
      <c r="AB6" s="32"/>
      <c r="AC6" s="31"/>
      <c r="AD6" s="31"/>
      <c r="AE6" s="31"/>
      <c r="AJ6" s="1"/>
    </row>
    <row r="7" spans="2:36" ht="15" customHeight="1">
      <c r="B7" s="88"/>
      <c r="C7" s="89"/>
      <c r="D7" s="89"/>
      <c r="E7" s="89"/>
      <c r="F7" s="89"/>
      <c r="G7" s="90"/>
      <c r="Q7"/>
      <c r="X7" s="31"/>
      <c r="Y7" s="32"/>
      <c r="Z7" s="32" t="s">
        <v>57</v>
      </c>
      <c r="AA7" s="32"/>
      <c r="AB7" s="32"/>
      <c r="AC7" s="31"/>
      <c r="AD7" s="31"/>
      <c r="AE7" s="31"/>
      <c r="AJ7" s="1"/>
    </row>
    <row r="8" spans="2:36" ht="24.75" customHeight="1">
      <c r="B8" s="94"/>
      <c r="C8" s="95"/>
      <c r="D8" s="95"/>
      <c r="E8" s="95"/>
      <c r="F8" s="95"/>
      <c r="G8" s="96"/>
      <c r="Q8"/>
      <c r="X8" s="31"/>
      <c r="Y8" s="31"/>
      <c r="Z8" s="31"/>
      <c r="AA8" s="31"/>
      <c r="AB8" s="31"/>
      <c r="AC8" s="31"/>
      <c r="AD8" s="31"/>
      <c r="AE8" s="31"/>
      <c r="AJ8" s="1"/>
    </row>
    <row r="9" spans="2:36" ht="15" customHeight="1">
      <c r="B9" s="13"/>
      <c r="G9" s="14"/>
      <c r="Q9"/>
      <c r="X9" s="31"/>
      <c r="Y9" s="31"/>
      <c r="Z9" s="31"/>
      <c r="AA9" s="31"/>
      <c r="AB9" s="31"/>
      <c r="AC9" s="31"/>
      <c r="AD9" s="31"/>
      <c r="AE9" s="31"/>
      <c r="AJ9" s="1"/>
    </row>
    <row r="10" spans="2:36" ht="15" customHeight="1">
      <c r="B10" s="13"/>
      <c r="G10" s="14"/>
      <c r="Q10"/>
      <c r="AJ10" s="1"/>
    </row>
    <row r="11" spans="2:36" ht="15.75" customHeight="1" thickBot="1">
      <c r="B11" s="13"/>
      <c r="C11" s="12"/>
      <c r="D11" s="12"/>
      <c r="E11" s="12"/>
      <c r="F11" s="11"/>
      <c r="G11" s="14"/>
      <c r="Q11"/>
      <c r="AJ11" s="1"/>
    </row>
    <row r="12" spans="2:36" ht="15.75" customHeight="1" thickBot="1">
      <c r="B12" s="13"/>
      <c r="C12" s="12" t="s">
        <v>122</v>
      </c>
      <c r="D12" s="12"/>
      <c r="E12" s="12"/>
      <c r="F12" s="17"/>
      <c r="G12" s="14"/>
      <c r="J12" s="18" t="s">
        <v>45</v>
      </c>
      <c r="K12" s="18" t="s">
        <v>125</v>
      </c>
      <c r="L12" s="18" t="s">
        <v>126</v>
      </c>
      <c r="M12" s="44" t="s">
        <v>127</v>
      </c>
      <c r="N12" s="44" t="s">
        <v>73</v>
      </c>
      <c r="O12" s="44" t="s">
        <v>128</v>
      </c>
      <c r="P12" s="44" t="s">
        <v>129</v>
      </c>
      <c r="Q12" s="44" t="s">
        <v>69</v>
      </c>
      <c r="S12" s="18" t="s">
        <v>123</v>
      </c>
      <c r="T12" s="18" t="s">
        <v>124</v>
      </c>
      <c r="AJ12" s="1"/>
    </row>
    <row r="13" spans="2:36">
      <c r="B13" s="13"/>
      <c r="G13" s="14"/>
      <c r="J13" s="30"/>
      <c r="K13" s="29"/>
      <c r="L13" s="29"/>
      <c r="M13" s="45"/>
      <c r="N13" s="45"/>
      <c r="O13" s="45"/>
      <c r="P13" s="45"/>
      <c r="Q13" s="45"/>
      <c r="R13" s="19"/>
      <c r="S13" s="28"/>
      <c r="T13" s="28"/>
      <c r="X13" s="19">
        <v>1</v>
      </c>
      <c r="AJ13" s="1"/>
    </row>
    <row r="14" spans="2:36">
      <c r="B14" s="38"/>
      <c r="C14" s="19" t="s">
        <v>75</v>
      </c>
      <c r="D14" s="19"/>
      <c r="E14" s="19"/>
      <c r="F14" s="19">
        <v>1</v>
      </c>
      <c r="G14" s="39"/>
      <c r="J14" s="30"/>
      <c r="K14" s="29"/>
      <c r="L14" s="29"/>
      <c r="M14" s="45"/>
      <c r="N14" s="45"/>
      <c r="O14" s="45"/>
      <c r="P14" s="45"/>
      <c r="Q14" s="45"/>
      <c r="R14" s="19"/>
      <c r="S14" s="28"/>
      <c r="T14" s="28"/>
      <c r="X14" s="19">
        <v>2</v>
      </c>
      <c r="AJ14" s="1"/>
    </row>
    <row r="15" spans="2:36">
      <c r="B15" s="13"/>
      <c r="G15" s="14"/>
      <c r="J15" s="30"/>
      <c r="K15" s="29"/>
      <c r="L15" s="29"/>
      <c r="M15" s="45"/>
      <c r="N15" s="45"/>
      <c r="O15" s="45"/>
      <c r="P15" s="45"/>
      <c r="Q15" s="45"/>
      <c r="R15" s="19"/>
      <c r="S15" s="28"/>
      <c r="T15" s="28"/>
      <c r="X15" s="19">
        <v>3</v>
      </c>
      <c r="AJ15" s="1"/>
    </row>
    <row r="16" spans="2:36">
      <c r="B16" s="13"/>
      <c r="G16" s="14"/>
      <c r="J16" s="30"/>
      <c r="K16" s="29"/>
      <c r="L16" s="29"/>
      <c r="M16" s="45"/>
      <c r="N16" s="45"/>
      <c r="O16" s="45"/>
      <c r="P16" s="45"/>
      <c r="Q16" s="45"/>
      <c r="R16" s="19"/>
      <c r="S16" s="28"/>
      <c r="T16" s="28"/>
      <c r="X16" s="19">
        <v>4</v>
      </c>
      <c r="AJ16" s="1"/>
    </row>
    <row r="17" spans="2:36">
      <c r="B17" s="13"/>
      <c r="G17" s="14"/>
      <c r="J17" s="30"/>
      <c r="K17" s="29"/>
      <c r="L17" s="29"/>
      <c r="M17" s="45"/>
      <c r="N17" s="45"/>
      <c r="O17" s="45"/>
      <c r="P17" s="45"/>
      <c r="Q17" s="45"/>
      <c r="R17" s="19"/>
      <c r="S17" s="28"/>
      <c r="T17" s="28"/>
      <c r="X17" s="19">
        <v>5</v>
      </c>
      <c r="AJ17" s="1"/>
    </row>
    <row r="18" spans="2:36">
      <c r="B18" s="13"/>
      <c r="G18" s="14"/>
      <c r="J18" s="30"/>
      <c r="K18" s="29"/>
      <c r="L18" s="29"/>
      <c r="M18" s="45"/>
      <c r="N18" s="45"/>
      <c r="O18" s="45"/>
      <c r="P18" s="45"/>
      <c r="Q18" s="45"/>
      <c r="R18" s="19"/>
      <c r="S18" s="28"/>
      <c r="T18" s="28"/>
      <c r="X18" s="19">
        <v>6</v>
      </c>
      <c r="AJ18" s="1"/>
    </row>
    <row r="19" spans="2:36">
      <c r="B19" s="13"/>
      <c r="G19" s="14"/>
      <c r="J19" s="30"/>
      <c r="K19" s="29"/>
      <c r="L19" s="29"/>
      <c r="M19" s="45"/>
      <c r="N19" s="45"/>
      <c r="O19" s="45"/>
      <c r="P19" s="45"/>
      <c r="Q19" s="45"/>
      <c r="R19" s="19"/>
      <c r="S19" s="28"/>
      <c r="T19" s="28"/>
      <c r="X19" s="19">
        <v>7</v>
      </c>
      <c r="AJ19" s="1"/>
    </row>
    <row r="20" spans="2:36">
      <c r="B20" s="13"/>
      <c r="G20" s="14"/>
      <c r="J20" s="30"/>
      <c r="K20" s="29"/>
      <c r="L20" s="29"/>
      <c r="M20" s="45"/>
      <c r="N20" s="45"/>
      <c r="O20" s="45"/>
      <c r="P20" s="45"/>
      <c r="Q20" s="45"/>
      <c r="R20" s="19"/>
      <c r="S20" s="28"/>
      <c r="T20" s="28"/>
      <c r="X20" s="19">
        <v>8</v>
      </c>
      <c r="AJ20" s="1"/>
    </row>
    <row r="21" spans="2:36">
      <c r="B21" s="13"/>
      <c r="G21" s="14"/>
      <c r="J21" s="30"/>
      <c r="K21" s="29"/>
      <c r="L21" s="29"/>
      <c r="M21" s="45"/>
      <c r="N21" s="45"/>
      <c r="O21" s="45"/>
      <c r="P21" s="45"/>
      <c r="Q21" s="45"/>
      <c r="R21" s="19"/>
      <c r="S21" s="28"/>
      <c r="T21" s="28"/>
      <c r="X21" s="19">
        <v>9</v>
      </c>
      <c r="AJ21" s="1"/>
    </row>
    <row r="22" spans="2:36">
      <c r="B22" s="13"/>
      <c r="G22" s="14"/>
      <c r="J22" s="30"/>
      <c r="K22" s="29"/>
      <c r="L22" s="29"/>
      <c r="M22" s="45"/>
      <c r="N22" s="45"/>
      <c r="O22" s="45"/>
      <c r="P22" s="45"/>
      <c r="Q22" s="45"/>
      <c r="R22" s="19"/>
      <c r="S22" s="28"/>
      <c r="T22" s="28"/>
      <c r="X22" s="19">
        <v>10</v>
      </c>
      <c r="AJ22" s="1"/>
    </row>
    <row r="23" spans="2:36">
      <c r="B23" s="13"/>
      <c r="D23" t="s">
        <v>223</v>
      </c>
      <c r="G23" s="14"/>
      <c r="J23" s="30"/>
      <c r="K23" s="29"/>
      <c r="L23" s="29"/>
      <c r="M23" s="45"/>
      <c r="N23" s="45"/>
      <c r="O23" s="45"/>
      <c r="P23" s="45"/>
      <c r="Q23" s="45"/>
      <c r="R23" s="19"/>
      <c r="S23" s="28"/>
      <c r="T23" s="28"/>
      <c r="X23" s="19">
        <v>11</v>
      </c>
      <c r="AJ23" s="1"/>
    </row>
    <row r="24" spans="2:36">
      <c r="B24" s="13"/>
      <c r="C24" s="93"/>
      <c r="D24" s="93"/>
      <c r="E24" s="93"/>
      <c r="F24" s="93"/>
      <c r="G24" s="14"/>
      <c r="J24" s="30"/>
      <c r="K24" s="29"/>
      <c r="L24" s="29"/>
      <c r="M24" s="45"/>
      <c r="N24" s="45"/>
      <c r="O24" s="45"/>
      <c r="P24" s="45"/>
      <c r="Q24" s="45"/>
      <c r="R24" s="19"/>
      <c r="S24" s="28"/>
      <c r="T24" s="28"/>
      <c r="X24" s="19">
        <v>12</v>
      </c>
    </row>
    <row r="25" spans="2:36">
      <c r="B25" s="13"/>
      <c r="G25" s="14"/>
      <c r="J25" s="30"/>
      <c r="K25" s="29"/>
      <c r="L25" s="29"/>
      <c r="M25" s="45"/>
      <c r="N25" s="45"/>
      <c r="O25" s="45"/>
      <c r="P25" s="45"/>
      <c r="Q25" s="45"/>
      <c r="R25" s="19"/>
      <c r="S25" s="28"/>
      <c r="T25" s="28"/>
      <c r="X25" s="19">
        <v>13</v>
      </c>
    </row>
    <row r="26" spans="2:36">
      <c r="B26" s="13"/>
      <c r="G26" s="14"/>
      <c r="J26" s="30"/>
      <c r="K26" s="29"/>
      <c r="L26" s="29"/>
      <c r="M26" s="45"/>
      <c r="N26" s="45"/>
      <c r="O26" s="45"/>
      <c r="P26" s="45"/>
      <c r="Q26" s="45"/>
      <c r="R26" s="19"/>
      <c r="S26" s="28"/>
      <c r="T26" s="28"/>
      <c r="X26" s="19">
        <v>14</v>
      </c>
    </row>
    <row r="27" spans="2:36">
      <c r="B27" s="13"/>
      <c r="G27" s="14"/>
      <c r="J27" s="30"/>
      <c r="K27" s="29"/>
      <c r="L27" s="29"/>
      <c r="M27" s="45"/>
      <c r="N27" s="45"/>
      <c r="O27" s="45"/>
      <c r="P27" s="45"/>
      <c r="Q27" s="45"/>
      <c r="R27" s="19"/>
      <c r="S27" s="28"/>
      <c r="T27" s="28"/>
      <c r="X27" s="19">
        <v>15</v>
      </c>
    </row>
    <row r="28" spans="2:36">
      <c r="B28" s="13"/>
      <c r="G28" s="14"/>
      <c r="J28" s="30"/>
      <c r="K28" s="29"/>
      <c r="L28" s="29"/>
      <c r="M28" s="45"/>
      <c r="N28" s="45"/>
      <c r="O28" s="45"/>
      <c r="P28" s="45"/>
      <c r="Q28" s="45"/>
      <c r="R28" s="19"/>
      <c r="S28" s="28"/>
      <c r="T28" s="28"/>
      <c r="X28" s="19">
        <v>16</v>
      </c>
    </row>
    <row r="29" spans="2:36">
      <c r="B29" s="13"/>
      <c r="G29" s="14"/>
      <c r="J29" s="30"/>
      <c r="K29" s="29"/>
      <c r="L29" s="29"/>
      <c r="M29" s="45"/>
      <c r="N29" s="45"/>
      <c r="O29" s="45"/>
      <c r="P29" s="45"/>
      <c r="Q29" s="45"/>
      <c r="R29" s="19"/>
      <c r="S29" s="28"/>
      <c r="T29" s="28"/>
      <c r="X29" s="19">
        <v>17</v>
      </c>
    </row>
    <row r="30" spans="2:36">
      <c r="B30" s="13"/>
      <c r="G30" s="14"/>
      <c r="J30" s="30"/>
      <c r="K30" s="29"/>
      <c r="L30" s="29"/>
      <c r="M30" s="45"/>
      <c r="N30" s="45"/>
      <c r="O30" s="45"/>
      <c r="P30" s="45"/>
      <c r="Q30" s="45"/>
      <c r="R30" s="19"/>
      <c r="S30" s="28"/>
      <c r="T30" s="28"/>
      <c r="X30" s="19">
        <v>18</v>
      </c>
    </row>
    <row r="31" spans="2:36">
      <c r="B31" s="13"/>
      <c r="G31" s="14"/>
      <c r="J31" s="30"/>
      <c r="K31" s="29"/>
      <c r="L31" s="29"/>
      <c r="M31" s="45"/>
      <c r="N31" s="45"/>
      <c r="O31" s="45"/>
      <c r="P31" s="45"/>
      <c r="Q31" s="45"/>
      <c r="R31" s="19"/>
      <c r="S31" s="28"/>
      <c r="T31" s="28"/>
      <c r="X31" s="19">
        <v>19</v>
      </c>
    </row>
    <row r="32" spans="2:36">
      <c r="B32" s="13"/>
      <c r="G32" s="14"/>
      <c r="J32" s="30"/>
      <c r="K32" s="29"/>
      <c r="L32" s="29"/>
      <c r="M32" s="45"/>
      <c r="N32" s="45"/>
      <c r="O32" s="45"/>
      <c r="P32" s="45"/>
      <c r="Q32" s="45"/>
      <c r="R32" s="19"/>
      <c r="S32" s="28"/>
      <c r="T32" s="28"/>
      <c r="X32" s="19">
        <v>20</v>
      </c>
    </row>
    <row r="33" spans="2:24">
      <c r="B33" s="13"/>
      <c r="C33" s="84" t="s">
        <v>76</v>
      </c>
      <c r="D33" s="84"/>
      <c r="E33" s="84"/>
      <c r="F33" s="84"/>
      <c r="G33" s="14"/>
      <c r="J33" s="30"/>
      <c r="K33" s="29"/>
      <c r="L33" s="29"/>
      <c r="M33" s="45"/>
      <c r="N33" s="45"/>
      <c r="O33" s="45"/>
      <c r="P33" s="45"/>
      <c r="Q33" s="45"/>
      <c r="R33" s="19"/>
      <c r="S33" s="28"/>
      <c r="T33" s="28"/>
      <c r="X33" s="19">
        <v>21</v>
      </c>
    </row>
    <row r="34" spans="2:24">
      <c r="B34" s="13"/>
      <c r="G34" s="14"/>
      <c r="J34" s="30"/>
      <c r="K34" s="29"/>
      <c r="L34" s="29"/>
      <c r="M34" s="45"/>
      <c r="N34" s="45"/>
      <c r="O34" s="45"/>
      <c r="P34" s="45"/>
      <c r="Q34" s="45"/>
      <c r="R34" s="19"/>
      <c r="S34" s="28"/>
      <c r="T34" s="28"/>
      <c r="X34" s="19">
        <v>22</v>
      </c>
    </row>
    <row r="35" spans="2:24" ht="15.75" thickBot="1">
      <c r="B35" s="15"/>
      <c r="C35" s="16"/>
      <c r="D35" s="16"/>
      <c r="E35" s="16"/>
      <c r="F35" s="40">
        <v>1</v>
      </c>
      <c r="G35" s="33"/>
      <c r="J35" s="30"/>
      <c r="K35" s="29"/>
      <c r="L35" s="29"/>
      <c r="M35" s="45"/>
      <c r="N35" s="45"/>
      <c r="O35" s="45"/>
      <c r="P35" s="45"/>
      <c r="Q35" s="45"/>
      <c r="R35" s="19"/>
      <c r="S35" s="28"/>
      <c r="T35" s="28"/>
      <c r="X35" s="19">
        <v>23</v>
      </c>
    </row>
    <row r="36" spans="2:24">
      <c r="J36" s="30"/>
      <c r="K36" s="29"/>
      <c r="L36" s="29"/>
      <c r="M36" s="45"/>
      <c r="N36" s="45"/>
      <c r="O36" s="45"/>
      <c r="P36" s="45"/>
      <c r="Q36" s="45"/>
      <c r="R36" s="19"/>
      <c r="S36" s="28"/>
      <c r="T36" s="28"/>
      <c r="X36" s="19">
        <v>24</v>
      </c>
    </row>
    <row r="37" spans="2:24">
      <c r="J37" s="30"/>
      <c r="K37" s="29"/>
      <c r="L37" s="29"/>
      <c r="M37" s="45"/>
      <c r="N37" s="45"/>
      <c r="O37" s="45"/>
      <c r="P37" s="45"/>
      <c r="Q37" s="45"/>
      <c r="R37" s="19"/>
      <c r="S37" s="28"/>
      <c r="T37" s="28"/>
      <c r="X37" s="19">
        <v>25</v>
      </c>
    </row>
    <row r="38" spans="2:24">
      <c r="J38" s="30"/>
      <c r="K38" s="29"/>
      <c r="L38" s="29"/>
      <c r="M38" s="45"/>
      <c r="N38" s="45"/>
      <c r="O38" s="45"/>
      <c r="P38" s="45"/>
      <c r="Q38" s="45"/>
      <c r="R38" s="19"/>
      <c r="S38" s="28"/>
      <c r="T38" s="28"/>
      <c r="X38" s="19">
        <v>26</v>
      </c>
    </row>
    <row r="39" spans="2:24">
      <c r="J39" s="30"/>
      <c r="K39" s="29"/>
      <c r="L39" s="29"/>
      <c r="M39" s="45"/>
      <c r="N39" s="45"/>
      <c r="O39" s="45"/>
      <c r="P39" s="45"/>
      <c r="Q39" s="45"/>
      <c r="R39" s="19"/>
      <c r="S39" s="28"/>
      <c r="T39" s="28"/>
      <c r="X39" s="19">
        <v>27</v>
      </c>
    </row>
    <row r="40" spans="2:24">
      <c r="F40" s="1"/>
      <c r="J40" s="30"/>
      <c r="K40" s="29"/>
      <c r="L40" s="29"/>
      <c r="M40" s="45"/>
      <c r="N40" s="45"/>
      <c r="O40" s="45"/>
      <c r="P40" s="45"/>
      <c r="Q40" s="45"/>
      <c r="R40" s="19"/>
      <c r="S40" s="28"/>
      <c r="T40" s="28"/>
      <c r="X40" s="19">
        <v>28</v>
      </c>
    </row>
    <row r="41" spans="2:24">
      <c r="J41" s="30"/>
      <c r="K41" s="29"/>
      <c r="L41" s="29"/>
      <c r="M41" s="45"/>
      <c r="N41" s="45"/>
      <c r="O41" s="45"/>
      <c r="P41" s="45"/>
      <c r="Q41" s="45"/>
      <c r="R41" s="19"/>
      <c r="S41" s="28"/>
      <c r="T41" s="28"/>
      <c r="X41" s="19">
        <v>29</v>
      </c>
    </row>
    <row r="42" spans="2:24">
      <c r="J42" s="30"/>
      <c r="K42" s="29"/>
      <c r="L42" s="29"/>
      <c r="M42" s="45"/>
      <c r="N42" s="45"/>
      <c r="O42" s="45"/>
      <c r="P42" s="45"/>
      <c r="Q42" s="45"/>
      <c r="R42" s="19"/>
      <c r="S42" s="28"/>
      <c r="T42" s="28"/>
      <c r="X42" s="19">
        <v>30</v>
      </c>
    </row>
    <row r="43" spans="2:24">
      <c r="J43" s="30"/>
      <c r="K43" s="29"/>
      <c r="L43" s="29"/>
      <c r="M43" s="45"/>
      <c r="N43" s="45"/>
      <c r="O43" s="45"/>
      <c r="P43" s="45"/>
      <c r="Q43" s="45"/>
      <c r="R43" s="19"/>
      <c r="S43" s="28"/>
      <c r="T43" s="28"/>
      <c r="X43" s="19">
        <v>31</v>
      </c>
    </row>
    <row r="44" spans="2:24">
      <c r="J44" s="30"/>
      <c r="K44" s="29"/>
      <c r="L44" s="29"/>
      <c r="M44" s="45"/>
      <c r="N44" s="45"/>
      <c r="O44" s="45"/>
      <c r="P44" s="45"/>
      <c r="Q44" s="45"/>
      <c r="R44" s="19"/>
      <c r="S44" s="28"/>
      <c r="T44" s="28"/>
      <c r="X44" s="19">
        <v>32</v>
      </c>
    </row>
    <row r="45" spans="2:24">
      <c r="J45" s="30"/>
      <c r="K45" s="29"/>
      <c r="L45" s="29"/>
      <c r="M45" s="45"/>
      <c r="N45" s="45"/>
      <c r="O45" s="45"/>
      <c r="P45" s="45"/>
      <c r="Q45" s="45"/>
      <c r="R45" s="19"/>
      <c r="S45" s="28"/>
      <c r="T45" s="28"/>
      <c r="X45" s="19">
        <v>33</v>
      </c>
    </row>
    <row r="46" spans="2:24">
      <c r="J46" s="30"/>
      <c r="K46" s="29"/>
      <c r="L46" s="29"/>
      <c r="M46" s="45"/>
      <c r="N46" s="45"/>
      <c r="O46" s="45"/>
      <c r="P46" s="45"/>
      <c r="Q46" s="45"/>
      <c r="R46" s="19"/>
      <c r="S46" s="28"/>
      <c r="T46" s="28"/>
      <c r="X46" s="19">
        <v>34</v>
      </c>
    </row>
    <row r="47" spans="2:24">
      <c r="J47" s="30"/>
      <c r="K47" s="29"/>
      <c r="L47" s="29"/>
      <c r="M47" s="45"/>
      <c r="N47" s="45"/>
      <c r="O47" s="45"/>
      <c r="P47" s="45"/>
      <c r="Q47" s="45"/>
      <c r="R47" s="19"/>
      <c r="S47" s="28"/>
      <c r="T47" s="28"/>
      <c r="X47" s="19">
        <v>35</v>
      </c>
    </row>
    <row r="48" spans="2:24">
      <c r="J48" s="30"/>
      <c r="K48" s="29"/>
      <c r="L48" s="29"/>
      <c r="M48" s="45"/>
      <c r="N48" s="45"/>
      <c r="O48" s="45"/>
      <c r="P48" s="45"/>
      <c r="Q48" s="45"/>
      <c r="R48" s="19"/>
      <c r="S48" s="28"/>
      <c r="T48" s="28"/>
      <c r="X48" s="19">
        <v>36</v>
      </c>
    </row>
    <row r="49" spans="10:24">
      <c r="J49" s="30"/>
      <c r="K49" s="29"/>
      <c r="L49" s="29"/>
      <c r="M49" s="45"/>
      <c r="N49" s="45"/>
      <c r="O49" s="45"/>
      <c r="P49" s="45"/>
      <c r="Q49" s="45"/>
      <c r="R49" s="19"/>
      <c r="S49" s="28"/>
      <c r="T49" s="28"/>
      <c r="X49" s="19">
        <v>37</v>
      </c>
    </row>
    <row r="50" spans="10:24">
      <c r="J50" s="30"/>
      <c r="K50" s="29"/>
      <c r="L50" s="29"/>
      <c r="M50" s="45"/>
      <c r="N50" s="45"/>
      <c r="O50" s="45"/>
      <c r="P50" s="45"/>
      <c r="Q50" s="45"/>
      <c r="R50" s="19"/>
      <c r="S50" s="28"/>
      <c r="T50" s="28"/>
      <c r="X50" s="19">
        <v>38</v>
      </c>
    </row>
    <row r="51" spans="10:24">
      <c r="J51" s="30"/>
      <c r="K51" s="29"/>
      <c r="L51" s="29"/>
      <c r="M51" s="45"/>
      <c r="N51" s="45"/>
      <c r="O51" s="45"/>
      <c r="P51" s="45"/>
      <c r="Q51" s="45"/>
      <c r="R51" s="19"/>
      <c r="S51" s="28"/>
      <c r="T51" s="28"/>
      <c r="X51" s="19">
        <v>39</v>
      </c>
    </row>
    <row r="52" spans="10:24">
      <c r="J52" s="30"/>
      <c r="K52" s="29"/>
      <c r="L52" s="29"/>
      <c r="M52" s="45"/>
      <c r="N52" s="45"/>
      <c r="O52" s="45"/>
      <c r="P52" s="45"/>
      <c r="Q52" s="45"/>
      <c r="R52" s="19"/>
      <c r="S52" s="28"/>
      <c r="T52" s="28"/>
      <c r="X52" s="19">
        <v>40</v>
      </c>
    </row>
    <row r="53" spans="10:24">
      <c r="J53" s="30"/>
      <c r="K53" s="29"/>
      <c r="L53" s="29"/>
      <c r="M53" s="45"/>
      <c r="N53" s="45"/>
      <c r="O53" s="45"/>
      <c r="P53" s="45"/>
      <c r="Q53" s="45"/>
      <c r="R53" s="19"/>
      <c r="S53" s="28"/>
      <c r="T53" s="28"/>
      <c r="X53" s="19">
        <v>41</v>
      </c>
    </row>
    <row r="54" spans="10:24">
      <c r="J54" s="30"/>
      <c r="K54" s="29"/>
      <c r="L54" s="29"/>
      <c r="M54" s="45"/>
      <c r="N54" s="45"/>
      <c r="O54" s="45"/>
      <c r="P54" s="45"/>
      <c r="Q54" s="45"/>
      <c r="R54" s="19"/>
      <c r="S54" s="28"/>
      <c r="T54" s="28"/>
      <c r="X54" s="19">
        <v>42</v>
      </c>
    </row>
    <row r="55" spans="10:24">
      <c r="J55" s="30"/>
      <c r="K55" s="29"/>
      <c r="L55" s="29"/>
      <c r="M55" s="45"/>
      <c r="N55" s="45"/>
      <c r="O55" s="45"/>
      <c r="P55" s="45"/>
      <c r="Q55" s="45"/>
      <c r="R55" s="19"/>
      <c r="S55" s="28"/>
      <c r="T55" s="28"/>
      <c r="X55" s="19">
        <v>43</v>
      </c>
    </row>
    <row r="56" spans="10:24">
      <c r="J56" s="30"/>
      <c r="K56" s="29"/>
      <c r="L56" s="29"/>
      <c r="M56" s="45"/>
      <c r="N56" s="45"/>
      <c r="O56" s="45"/>
      <c r="P56" s="45"/>
      <c r="Q56" s="45"/>
      <c r="R56" s="19"/>
      <c r="S56" s="28"/>
      <c r="T56" s="28"/>
      <c r="X56" s="19">
        <v>44</v>
      </c>
    </row>
    <row r="57" spans="10:24">
      <c r="J57" s="30"/>
      <c r="K57" s="29"/>
      <c r="L57" s="29"/>
      <c r="M57" s="45"/>
      <c r="N57" s="45"/>
      <c r="O57" s="45"/>
      <c r="P57" s="45"/>
      <c r="Q57" s="45"/>
      <c r="R57" s="19"/>
      <c r="S57" s="28"/>
      <c r="T57" s="28"/>
      <c r="X57" s="19">
        <v>45</v>
      </c>
    </row>
    <row r="58" spans="10:24">
      <c r="J58" s="30"/>
      <c r="K58" s="29"/>
      <c r="L58" s="29"/>
      <c r="M58" s="45"/>
      <c r="N58" s="45"/>
      <c r="O58" s="45"/>
      <c r="P58" s="45"/>
      <c r="Q58" s="45"/>
      <c r="R58" s="19"/>
      <c r="S58" s="28"/>
      <c r="T58" s="28"/>
      <c r="X58" s="19">
        <v>46</v>
      </c>
    </row>
    <row r="59" spans="10:24">
      <c r="J59" s="30"/>
      <c r="K59" s="29"/>
      <c r="L59" s="29"/>
      <c r="M59" s="45"/>
      <c r="N59" s="45"/>
      <c r="O59" s="45"/>
      <c r="P59" s="45"/>
      <c r="Q59" s="45"/>
      <c r="R59" s="19"/>
      <c r="S59" s="28"/>
      <c r="T59" s="28"/>
      <c r="X59" s="19">
        <v>47</v>
      </c>
    </row>
    <row r="60" spans="10:24">
      <c r="J60" s="30"/>
      <c r="K60" s="29"/>
      <c r="L60" s="29"/>
      <c r="M60" s="45"/>
      <c r="N60" s="45"/>
      <c r="O60" s="45"/>
      <c r="P60" s="45"/>
      <c r="Q60" s="45"/>
      <c r="R60" s="19"/>
      <c r="S60" s="28"/>
      <c r="T60" s="28"/>
      <c r="X60" s="19">
        <v>48</v>
      </c>
    </row>
    <row r="61" spans="10:24">
      <c r="J61" s="30"/>
      <c r="K61" s="29"/>
      <c r="L61" s="29"/>
      <c r="M61" s="45"/>
      <c r="N61" s="45"/>
      <c r="O61" s="45"/>
      <c r="P61" s="45"/>
      <c r="Q61" s="45"/>
      <c r="R61" s="19"/>
      <c r="S61" s="28"/>
      <c r="T61" s="28"/>
      <c r="X61" s="19">
        <v>49</v>
      </c>
    </row>
    <row r="62" spans="10:24">
      <c r="J62" s="30"/>
      <c r="K62" s="29"/>
      <c r="L62" s="29"/>
      <c r="M62" s="45"/>
      <c r="N62" s="45"/>
      <c r="O62" s="45"/>
      <c r="P62" s="45"/>
      <c r="Q62" s="45"/>
      <c r="R62" s="19"/>
      <c r="S62" s="28"/>
      <c r="T62" s="28"/>
      <c r="X62" s="19">
        <v>50</v>
      </c>
    </row>
    <row r="63" spans="10:24">
      <c r="J63" s="30"/>
      <c r="K63" s="29"/>
      <c r="L63" s="29"/>
      <c r="M63" s="45"/>
      <c r="N63" s="45"/>
      <c r="O63" s="45"/>
      <c r="P63" s="45"/>
      <c r="Q63" s="45"/>
      <c r="S63" s="28"/>
      <c r="T63" s="28"/>
      <c r="X63" s="19">
        <v>51</v>
      </c>
    </row>
    <row r="64" spans="10:24">
      <c r="J64" s="30"/>
      <c r="K64" s="29"/>
      <c r="L64" s="29"/>
      <c r="M64" s="45"/>
      <c r="N64" s="45"/>
      <c r="O64" s="45"/>
      <c r="P64" s="45"/>
      <c r="Q64" s="45"/>
      <c r="S64" s="28"/>
      <c r="T64" s="28"/>
      <c r="X64" s="19">
        <v>52</v>
      </c>
    </row>
    <row r="65" spans="10:24">
      <c r="J65" s="30"/>
      <c r="K65" s="29"/>
      <c r="L65" s="29"/>
      <c r="M65" s="45"/>
      <c r="N65" s="45"/>
      <c r="O65" s="45"/>
      <c r="P65" s="45"/>
      <c r="Q65" s="45"/>
      <c r="S65" s="28"/>
      <c r="T65" s="28"/>
      <c r="X65" s="19">
        <v>53</v>
      </c>
    </row>
    <row r="66" spans="10:24">
      <c r="J66" s="30"/>
      <c r="K66" s="29"/>
      <c r="L66" s="29"/>
      <c r="M66" s="45"/>
      <c r="N66" s="45"/>
      <c r="O66" s="45"/>
      <c r="P66" s="45"/>
      <c r="Q66" s="45"/>
      <c r="S66" s="28"/>
      <c r="T66" s="28"/>
      <c r="X66" s="19">
        <v>54</v>
      </c>
    </row>
    <row r="67" spans="10:24">
      <c r="J67" s="30"/>
      <c r="K67" s="29"/>
      <c r="L67" s="29"/>
      <c r="M67" s="45"/>
      <c r="N67" s="45"/>
      <c r="O67" s="45"/>
      <c r="P67" s="45"/>
      <c r="Q67" s="45"/>
      <c r="S67" s="28"/>
      <c r="T67" s="28"/>
      <c r="X67" s="19">
        <v>55</v>
      </c>
    </row>
    <row r="68" spans="10:24">
      <c r="J68" s="30"/>
      <c r="K68" s="29"/>
      <c r="L68" s="29"/>
      <c r="M68" s="45"/>
      <c r="N68" s="45"/>
      <c r="O68" s="45"/>
      <c r="P68" s="45"/>
      <c r="Q68" s="45"/>
      <c r="S68" s="28"/>
      <c r="T68" s="28"/>
      <c r="X68" s="19">
        <v>56</v>
      </c>
    </row>
    <row r="69" spans="10:24">
      <c r="J69" s="30"/>
      <c r="K69" s="29"/>
      <c r="L69" s="29"/>
      <c r="M69" s="45"/>
      <c r="N69" s="45"/>
      <c r="O69" s="45"/>
      <c r="P69" s="45"/>
      <c r="Q69" s="45"/>
      <c r="S69" s="28"/>
      <c r="T69" s="28"/>
      <c r="X69" s="19">
        <v>57</v>
      </c>
    </row>
    <row r="70" spans="10:24">
      <c r="J70" s="30"/>
      <c r="K70" s="29"/>
      <c r="L70" s="29"/>
      <c r="M70" s="45"/>
      <c r="N70" s="45"/>
      <c r="O70" s="45"/>
      <c r="P70" s="45"/>
      <c r="Q70" s="45"/>
      <c r="S70" s="28"/>
      <c r="T70" s="28"/>
      <c r="X70" s="19">
        <v>58</v>
      </c>
    </row>
    <row r="71" spans="10:24">
      <c r="J71" s="30"/>
      <c r="K71" s="29"/>
      <c r="L71" s="29"/>
      <c r="M71" s="45"/>
      <c r="N71" s="45"/>
      <c r="O71" s="45"/>
      <c r="P71" s="45"/>
      <c r="Q71" s="45"/>
      <c r="S71" s="28"/>
      <c r="T71" s="28"/>
      <c r="X71" s="19">
        <v>59</v>
      </c>
    </row>
    <row r="72" spans="10:24">
      <c r="J72" s="30"/>
      <c r="K72" s="29"/>
      <c r="L72" s="29"/>
      <c r="M72" s="45"/>
      <c r="N72" s="45"/>
      <c r="O72" s="45"/>
      <c r="P72" s="45"/>
      <c r="Q72" s="45"/>
      <c r="S72" s="28"/>
      <c r="T72" s="28"/>
      <c r="X72" s="19">
        <v>60</v>
      </c>
    </row>
    <row r="73" spans="10:24">
      <c r="J73" s="30"/>
      <c r="K73" s="29"/>
      <c r="L73" s="29"/>
      <c r="M73" s="45"/>
      <c r="N73" s="45"/>
      <c r="O73" s="45"/>
      <c r="P73" s="45"/>
      <c r="Q73" s="45"/>
      <c r="S73" s="28"/>
      <c r="T73" s="28"/>
      <c r="X73" s="19">
        <v>61</v>
      </c>
    </row>
    <row r="74" spans="10:24">
      <c r="J74" s="30"/>
      <c r="K74" s="29"/>
      <c r="L74" s="29"/>
      <c r="M74" s="45"/>
      <c r="N74" s="45"/>
      <c r="O74" s="45"/>
      <c r="P74" s="45"/>
      <c r="Q74" s="45"/>
      <c r="S74" s="28"/>
      <c r="T74" s="28"/>
      <c r="X74" s="19">
        <v>62</v>
      </c>
    </row>
    <row r="75" spans="10:24">
      <c r="J75" s="30"/>
      <c r="K75" s="29"/>
      <c r="L75" s="29"/>
      <c r="M75" s="45"/>
      <c r="N75" s="45"/>
      <c r="O75" s="45"/>
      <c r="P75" s="45"/>
      <c r="Q75" s="45"/>
      <c r="S75" s="28"/>
      <c r="T75" s="28"/>
      <c r="X75" s="19">
        <v>63</v>
      </c>
    </row>
    <row r="76" spans="10:24">
      <c r="J76" s="30"/>
      <c r="K76" s="29"/>
      <c r="L76" s="29"/>
      <c r="M76" s="45"/>
      <c r="N76" s="45"/>
      <c r="O76" s="45"/>
      <c r="P76" s="45"/>
      <c r="Q76" s="45"/>
      <c r="S76" s="28"/>
      <c r="T76" s="28"/>
      <c r="X76" s="19">
        <v>64</v>
      </c>
    </row>
    <row r="77" spans="10:24">
      <c r="J77" s="30"/>
      <c r="K77" s="29"/>
      <c r="L77" s="29"/>
      <c r="M77" s="45"/>
      <c r="N77" s="45"/>
      <c r="O77" s="45"/>
      <c r="P77" s="45"/>
      <c r="Q77" s="45"/>
      <c r="S77" s="28"/>
      <c r="T77" s="28"/>
      <c r="X77" s="19">
        <v>65</v>
      </c>
    </row>
    <row r="78" spans="10:24">
      <c r="J78" s="30"/>
      <c r="K78" s="29"/>
      <c r="L78" s="29"/>
      <c r="M78" s="45"/>
      <c r="N78" s="45"/>
      <c r="O78" s="45"/>
      <c r="P78" s="45"/>
      <c r="Q78" s="45"/>
      <c r="S78" s="28"/>
      <c r="T78" s="28"/>
      <c r="X78" s="19">
        <v>66</v>
      </c>
    </row>
    <row r="79" spans="10:24">
      <c r="J79" s="30"/>
      <c r="K79" s="29"/>
      <c r="L79" s="29"/>
      <c r="M79" s="45"/>
      <c r="N79" s="45"/>
      <c r="O79" s="45"/>
      <c r="P79" s="45"/>
      <c r="Q79" s="45"/>
      <c r="S79" s="28"/>
      <c r="T79" s="28"/>
      <c r="X79" s="19">
        <v>67</v>
      </c>
    </row>
    <row r="80" spans="10:24">
      <c r="J80" s="30"/>
      <c r="K80" s="29"/>
      <c r="L80" s="29"/>
      <c r="M80" s="45"/>
      <c r="N80" s="45"/>
      <c r="O80" s="45"/>
      <c r="P80" s="45"/>
      <c r="Q80" s="45"/>
      <c r="S80" s="28"/>
      <c r="T80" s="28"/>
      <c r="X80" s="19">
        <v>68</v>
      </c>
    </row>
    <row r="81" spans="10:24">
      <c r="J81" s="30"/>
      <c r="K81" s="29"/>
      <c r="L81" s="29"/>
      <c r="M81" s="45"/>
      <c r="N81" s="45"/>
      <c r="O81" s="45"/>
      <c r="P81" s="45"/>
      <c r="Q81" s="45"/>
      <c r="S81" s="28"/>
      <c r="T81" s="28"/>
      <c r="X81" s="19">
        <v>69</v>
      </c>
    </row>
    <row r="82" spans="10:24">
      <c r="J82" s="30"/>
      <c r="K82" s="29"/>
      <c r="L82" s="29"/>
      <c r="M82" s="45"/>
      <c r="N82" s="45"/>
      <c r="O82" s="45"/>
      <c r="P82" s="45"/>
      <c r="Q82" s="45"/>
      <c r="S82" s="28"/>
      <c r="T82" s="28"/>
      <c r="X82" s="19">
        <v>70</v>
      </c>
    </row>
    <row r="83" spans="10:24">
      <c r="J83" s="30"/>
      <c r="K83" s="29"/>
      <c r="L83" s="29"/>
      <c r="M83" s="45"/>
      <c r="N83" s="45"/>
      <c r="O83" s="45"/>
      <c r="P83" s="45"/>
      <c r="Q83" s="45"/>
      <c r="S83" s="28"/>
      <c r="T83" s="28"/>
      <c r="X83" s="19">
        <v>71</v>
      </c>
    </row>
    <row r="84" spans="10:24">
      <c r="J84" s="30"/>
      <c r="K84" s="29"/>
      <c r="L84" s="29"/>
      <c r="M84" s="45"/>
      <c r="N84" s="45"/>
      <c r="O84" s="45"/>
      <c r="P84" s="45"/>
      <c r="Q84" s="45"/>
      <c r="S84" s="28"/>
      <c r="T84" s="28"/>
      <c r="X84" s="19">
        <v>72</v>
      </c>
    </row>
    <row r="85" spans="10:24">
      <c r="J85" s="30"/>
      <c r="K85" s="29"/>
      <c r="L85" s="29"/>
      <c r="M85" s="45"/>
      <c r="N85" s="45"/>
      <c r="O85" s="45"/>
      <c r="P85" s="45"/>
      <c r="Q85" s="45"/>
      <c r="S85" s="28"/>
      <c r="T85" s="28"/>
      <c r="X85" s="19">
        <v>73</v>
      </c>
    </row>
    <row r="86" spans="10:24">
      <c r="J86" s="30"/>
      <c r="K86" s="29"/>
      <c r="L86" s="29"/>
      <c r="M86" s="45"/>
      <c r="N86" s="45"/>
      <c r="O86" s="45"/>
      <c r="P86" s="45"/>
      <c r="Q86" s="45"/>
      <c r="S86" s="28"/>
      <c r="T86" s="28"/>
      <c r="X86" s="19">
        <v>74</v>
      </c>
    </row>
    <row r="87" spans="10:24">
      <c r="J87" s="30"/>
      <c r="K87" s="29"/>
      <c r="L87" s="29"/>
      <c r="M87" s="45"/>
      <c r="N87" s="45"/>
      <c r="O87" s="45"/>
      <c r="P87" s="45"/>
      <c r="Q87" s="45"/>
      <c r="S87" s="28"/>
      <c r="T87" s="28"/>
      <c r="X87" s="19">
        <v>75</v>
      </c>
    </row>
    <row r="88" spans="10:24">
      <c r="J88" s="30"/>
      <c r="K88" s="29"/>
      <c r="L88" s="29"/>
      <c r="M88" s="45"/>
      <c r="N88" s="45"/>
      <c r="O88" s="45"/>
      <c r="P88" s="45"/>
      <c r="Q88" s="45"/>
      <c r="S88" s="28"/>
      <c r="T88" s="28"/>
      <c r="X88" s="19">
        <v>76</v>
      </c>
    </row>
    <row r="89" spans="10:24">
      <c r="J89" s="30"/>
      <c r="K89" s="29"/>
      <c r="L89" s="29"/>
      <c r="M89" s="45"/>
      <c r="N89" s="45"/>
      <c r="O89" s="45"/>
      <c r="P89" s="45"/>
      <c r="Q89" s="45"/>
      <c r="S89" s="28"/>
      <c r="T89" s="28"/>
      <c r="X89" s="19">
        <v>77</v>
      </c>
    </row>
    <row r="90" spans="10:24">
      <c r="J90" s="30"/>
      <c r="K90" s="29"/>
      <c r="L90" s="29"/>
      <c r="M90" s="45"/>
      <c r="N90" s="45"/>
      <c r="O90" s="45"/>
      <c r="P90" s="45"/>
      <c r="Q90" s="45"/>
      <c r="S90" s="28"/>
      <c r="T90" s="28"/>
      <c r="X90" s="19">
        <v>78</v>
      </c>
    </row>
    <row r="91" spans="10:24">
      <c r="J91" s="30"/>
      <c r="K91" s="29"/>
      <c r="L91" s="29"/>
      <c r="M91" s="45"/>
      <c r="N91" s="45"/>
      <c r="O91" s="45"/>
      <c r="P91" s="45"/>
      <c r="Q91" s="45"/>
      <c r="S91" s="28"/>
      <c r="T91" s="28"/>
      <c r="X91" s="19">
        <v>79</v>
      </c>
    </row>
    <row r="92" spans="10:24">
      <c r="J92" s="30"/>
      <c r="K92" s="29"/>
      <c r="L92" s="29"/>
      <c r="M92" s="45"/>
      <c r="N92" s="45"/>
      <c r="O92" s="45"/>
      <c r="P92" s="45"/>
      <c r="Q92" s="45"/>
      <c r="S92" s="28"/>
      <c r="T92" s="28"/>
      <c r="X92" s="19">
        <v>80</v>
      </c>
    </row>
    <row r="93" spans="10:24">
      <c r="J93" s="30"/>
      <c r="K93" s="29"/>
      <c r="L93" s="29"/>
      <c r="M93" s="45"/>
      <c r="N93" s="45"/>
      <c r="O93" s="45"/>
      <c r="P93" s="45"/>
      <c r="Q93" s="45"/>
      <c r="S93" s="28"/>
      <c r="T93" s="28"/>
      <c r="X93" s="19">
        <v>81</v>
      </c>
    </row>
    <row r="94" spans="10:24">
      <c r="J94" s="30"/>
      <c r="K94" s="29"/>
      <c r="L94" s="29"/>
      <c r="M94" s="45"/>
      <c r="N94" s="45"/>
      <c r="O94" s="45"/>
      <c r="P94" s="45"/>
      <c r="Q94" s="45"/>
      <c r="S94" s="28"/>
      <c r="T94" s="28"/>
      <c r="X94" s="19">
        <v>82</v>
      </c>
    </row>
    <row r="95" spans="10:24">
      <c r="J95" s="30"/>
      <c r="K95" s="29"/>
      <c r="L95" s="29"/>
      <c r="M95" s="45"/>
      <c r="N95" s="45"/>
      <c r="O95" s="45"/>
      <c r="P95" s="45"/>
      <c r="Q95" s="45"/>
      <c r="S95" s="28"/>
      <c r="T95" s="28"/>
      <c r="X95" s="19">
        <v>83</v>
      </c>
    </row>
    <row r="96" spans="10:24">
      <c r="J96" s="30"/>
      <c r="K96" s="29"/>
      <c r="L96" s="29"/>
      <c r="M96" s="45"/>
      <c r="N96" s="45"/>
      <c r="O96" s="45"/>
      <c r="P96" s="45"/>
      <c r="Q96" s="45"/>
      <c r="S96" s="28"/>
      <c r="T96" s="28"/>
      <c r="X96" s="19">
        <v>84</v>
      </c>
    </row>
    <row r="97" spans="10:24">
      <c r="J97" s="30"/>
      <c r="K97" s="29"/>
      <c r="L97" s="29"/>
      <c r="M97" s="45"/>
      <c r="N97" s="45"/>
      <c r="O97" s="45"/>
      <c r="P97" s="45"/>
      <c r="Q97" s="45"/>
      <c r="S97" s="28"/>
      <c r="T97" s="28"/>
      <c r="X97" s="19">
        <v>85</v>
      </c>
    </row>
    <row r="98" spans="10:24">
      <c r="J98" s="30"/>
      <c r="K98" s="29"/>
      <c r="L98" s="29"/>
      <c r="M98" s="45"/>
      <c r="N98" s="45"/>
      <c r="O98" s="45"/>
      <c r="P98" s="45"/>
      <c r="Q98" s="45"/>
      <c r="S98" s="28"/>
      <c r="T98" s="28"/>
      <c r="X98" s="19">
        <v>86</v>
      </c>
    </row>
    <row r="99" spans="10:24">
      <c r="J99" s="30"/>
      <c r="K99" s="29"/>
      <c r="L99" s="29"/>
      <c r="M99" s="45"/>
      <c r="N99" s="45"/>
      <c r="O99" s="45"/>
      <c r="P99" s="45"/>
      <c r="Q99" s="45"/>
      <c r="S99" s="28"/>
      <c r="T99" s="28"/>
      <c r="X99" s="19">
        <v>87</v>
      </c>
    </row>
    <row r="100" spans="10:24">
      <c r="J100" s="30"/>
      <c r="K100" s="29"/>
      <c r="L100" s="29"/>
      <c r="M100" s="45"/>
      <c r="N100" s="45"/>
      <c r="O100" s="45"/>
      <c r="P100" s="45"/>
      <c r="Q100" s="45"/>
      <c r="S100" s="28"/>
      <c r="T100" s="28"/>
      <c r="X100" s="19">
        <v>88</v>
      </c>
    </row>
    <row r="101" spans="10:24">
      <c r="J101" s="30"/>
      <c r="K101" s="29"/>
      <c r="L101" s="29"/>
      <c r="M101" s="45"/>
      <c r="N101" s="45"/>
      <c r="O101" s="45"/>
      <c r="P101" s="45"/>
      <c r="Q101" s="45"/>
      <c r="S101" s="28"/>
      <c r="T101" s="28"/>
      <c r="X101" s="19">
        <v>89</v>
      </c>
    </row>
    <row r="102" spans="10:24">
      <c r="J102" s="30"/>
      <c r="K102" s="29"/>
      <c r="L102" s="29"/>
      <c r="M102" s="45"/>
      <c r="N102" s="45"/>
      <c r="O102" s="45"/>
      <c r="P102" s="45"/>
      <c r="Q102" s="45"/>
      <c r="S102" s="28"/>
      <c r="T102" s="28"/>
      <c r="X102" s="19">
        <v>90</v>
      </c>
    </row>
    <row r="103" spans="10:24">
      <c r="J103" s="30"/>
      <c r="K103" s="29"/>
      <c r="L103" s="29"/>
      <c r="M103" s="45"/>
      <c r="N103" s="45"/>
      <c r="O103" s="45"/>
      <c r="P103" s="45"/>
      <c r="Q103" s="45"/>
      <c r="S103" s="28"/>
      <c r="T103" s="28"/>
      <c r="X103" s="19">
        <v>91</v>
      </c>
    </row>
    <row r="104" spans="10:24">
      <c r="J104" s="30"/>
      <c r="K104" s="29"/>
      <c r="L104" s="29"/>
      <c r="M104" s="45"/>
      <c r="N104" s="45"/>
      <c r="O104" s="45"/>
      <c r="P104" s="45"/>
      <c r="Q104" s="45"/>
      <c r="S104" s="28"/>
      <c r="T104" s="28"/>
      <c r="X104" s="19">
        <v>92</v>
      </c>
    </row>
    <row r="105" spans="10:24">
      <c r="J105" s="30"/>
      <c r="K105" s="29"/>
      <c r="L105" s="29"/>
      <c r="M105" s="45"/>
      <c r="N105" s="45"/>
      <c r="O105" s="45"/>
      <c r="P105" s="45"/>
      <c r="Q105" s="45"/>
      <c r="S105" s="28"/>
      <c r="T105" s="28"/>
      <c r="X105" s="19">
        <v>93</v>
      </c>
    </row>
    <row r="106" spans="10:24">
      <c r="J106" s="30"/>
      <c r="K106" s="29"/>
      <c r="L106" s="29"/>
      <c r="M106" s="45"/>
      <c r="N106" s="45"/>
      <c r="O106" s="45"/>
      <c r="P106" s="45"/>
      <c r="Q106" s="45"/>
      <c r="S106" s="28"/>
      <c r="T106" s="28"/>
      <c r="X106" s="19">
        <v>94</v>
      </c>
    </row>
    <row r="107" spans="10:24">
      <c r="J107" s="30"/>
      <c r="K107" s="29"/>
      <c r="L107" s="29"/>
      <c r="M107" s="45"/>
      <c r="N107" s="45"/>
      <c r="O107" s="45"/>
      <c r="P107" s="45"/>
      <c r="Q107" s="45"/>
      <c r="S107" s="28"/>
      <c r="T107" s="28"/>
      <c r="X107" s="19">
        <v>95</v>
      </c>
    </row>
    <row r="108" spans="10:24">
      <c r="J108" s="30"/>
      <c r="K108" s="29"/>
      <c r="L108" s="29"/>
      <c r="M108" s="45"/>
      <c r="N108" s="45"/>
      <c r="O108" s="45"/>
      <c r="P108" s="45"/>
      <c r="Q108" s="45"/>
      <c r="S108" s="28"/>
      <c r="T108" s="28"/>
      <c r="X108" s="19">
        <v>96</v>
      </c>
    </row>
    <row r="109" spans="10:24">
      <c r="J109" s="30"/>
      <c r="K109" s="29"/>
      <c r="L109" s="29"/>
      <c r="M109" s="45"/>
      <c r="N109" s="45"/>
      <c r="O109" s="45"/>
      <c r="P109" s="45"/>
      <c r="Q109" s="45"/>
      <c r="S109" s="28"/>
      <c r="T109" s="28"/>
      <c r="X109" s="19">
        <v>97</v>
      </c>
    </row>
    <row r="110" spans="10:24">
      <c r="J110" s="30"/>
      <c r="K110" s="29"/>
      <c r="L110" s="29"/>
      <c r="M110" s="45"/>
      <c r="N110" s="45"/>
      <c r="O110" s="45"/>
      <c r="P110" s="45"/>
      <c r="Q110" s="45"/>
      <c r="S110" s="28"/>
      <c r="T110" s="28"/>
      <c r="X110" s="19">
        <v>98</v>
      </c>
    </row>
    <row r="111" spans="10:24">
      <c r="J111" s="30"/>
      <c r="K111" s="29"/>
      <c r="L111" s="29"/>
      <c r="M111" s="45"/>
      <c r="N111" s="45"/>
      <c r="O111" s="45"/>
      <c r="P111" s="45"/>
      <c r="Q111" s="45"/>
      <c r="S111" s="28"/>
      <c r="T111" s="28"/>
      <c r="X111" s="19">
        <v>99</v>
      </c>
    </row>
    <row r="112" spans="10:24">
      <c r="J112" s="30"/>
      <c r="K112" s="29"/>
      <c r="L112" s="29"/>
      <c r="M112" s="45"/>
      <c r="N112" s="45"/>
      <c r="O112" s="45"/>
      <c r="P112" s="45"/>
      <c r="Q112" s="45"/>
      <c r="S112" s="28"/>
      <c r="T112" s="28"/>
      <c r="X112" s="19">
        <v>100</v>
      </c>
    </row>
    <row r="113" spans="10:24">
      <c r="J113" s="30"/>
      <c r="K113" s="29"/>
      <c r="L113" s="29"/>
      <c r="M113" s="45"/>
      <c r="N113" s="45"/>
      <c r="O113" s="45"/>
      <c r="P113" s="45"/>
      <c r="Q113" s="45"/>
      <c r="S113" s="28"/>
      <c r="T113" s="28"/>
      <c r="X113" s="19">
        <v>101</v>
      </c>
    </row>
    <row r="114" spans="10:24">
      <c r="J114" s="30"/>
      <c r="K114" s="29"/>
      <c r="L114" s="29"/>
      <c r="M114" s="45"/>
      <c r="N114" s="45"/>
      <c r="O114" s="45"/>
      <c r="P114" s="45"/>
      <c r="Q114" s="45"/>
      <c r="S114" s="28"/>
      <c r="T114" s="28"/>
      <c r="X114" s="19">
        <v>102</v>
      </c>
    </row>
    <row r="115" spans="10:24">
      <c r="J115" s="30"/>
      <c r="K115" s="29"/>
      <c r="L115" s="29"/>
      <c r="M115" s="45"/>
      <c r="N115" s="45"/>
      <c r="O115" s="45"/>
      <c r="P115" s="45"/>
      <c r="Q115" s="45"/>
      <c r="S115" s="28"/>
      <c r="T115" s="28"/>
      <c r="X115" s="19">
        <v>103</v>
      </c>
    </row>
    <row r="116" spans="10:24">
      <c r="J116" s="30"/>
      <c r="K116" s="29"/>
      <c r="L116" s="29"/>
      <c r="M116" s="45"/>
      <c r="N116" s="45"/>
      <c r="O116" s="45"/>
      <c r="P116" s="45"/>
      <c r="Q116" s="45"/>
      <c r="S116" s="28"/>
      <c r="T116" s="28"/>
      <c r="X116" s="19">
        <v>104</v>
      </c>
    </row>
    <row r="117" spans="10:24">
      <c r="J117" s="30"/>
      <c r="K117" s="29"/>
      <c r="L117" s="29"/>
      <c r="M117" s="45"/>
      <c r="N117" s="45"/>
      <c r="O117" s="45"/>
      <c r="P117" s="45"/>
      <c r="Q117" s="45"/>
      <c r="S117" s="28"/>
      <c r="T117" s="28"/>
      <c r="X117" s="19">
        <v>105</v>
      </c>
    </row>
    <row r="118" spans="10:24">
      <c r="J118" s="30"/>
      <c r="K118" s="29"/>
      <c r="L118" s="29"/>
      <c r="M118" s="45"/>
      <c r="N118" s="45"/>
      <c r="O118" s="45"/>
      <c r="P118" s="45"/>
      <c r="Q118" s="45"/>
      <c r="S118" s="28"/>
      <c r="T118" s="28"/>
      <c r="X118" s="19">
        <v>106</v>
      </c>
    </row>
    <row r="119" spans="10:24">
      <c r="J119" s="30"/>
      <c r="K119" s="29"/>
      <c r="L119" s="29"/>
      <c r="M119" s="45"/>
      <c r="N119" s="45"/>
      <c r="O119" s="45"/>
      <c r="P119" s="45"/>
      <c r="Q119" s="45"/>
      <c r="S119" s="28"/>
      <c r="T119" s="28"/>
      <c r="X119" s="19">
        <v>107</v>
      </c>
    </row>
    <row r="120" spans="10:24">
      <c r="J120" s="30"/>
      <c r="K120" s="29"/>
      <c r="L120" s="29"/>
      <c r="M120" s="45"/>
      <c r="N120" s="45"/>
      <c r="O120" s="45"/>
      <c r="P120" s="45"/>
      <c r="Q120" s="45"/>
      <c r="S120" s="28"/>
      <c r="T120" s="28"/>
      <c r="X120" s="19">
        <v>108</v>
      </c>
    </row>
    <row r="121" spans="10:24">
      <c r="J121" s="30"/>
      <c r="K121" s="29"/>
      <c r="L121" s="29"/>
      <c r="M121" s="45"/>
      <c r="N121" s="45"/>
      <c r="O121" s="45"/>
      <c r="P121" s="45"/>
      <c r="Q121" s="45"/>
      <c r="S121" s="28"/>
      <c r="T121" s="28"/>
      <c r="X121" s="19">
        <v>109</v>
      </c>
    </row>
    <row r="122" spans="10:24">
      <c r="J122" s="30"/>
      <c r="K122" s="29"/>
      <c r="L122" s="29"/>
      <c r="M122" s="45"/>
      <c r="N122" s="45"/>
      <c r="O122" s="45"/>
      <c r="P122" s="45"/>
      <c r="Q122" s="45"/>
      <c r="S122" s="28"/>
      <c r="T122" s="28"/>
      <c r="X122" s="19">
        <v>110</v>
      </c>
    </row>
    <row r="123" spans="10:24">
      <c r="J123" s="30"/>
      <c r="K123" s="29"/>
      <c r="L123" s="29"/>
      <c r="M123" s="45"/>
      <c r="N123" s="45"/>
      <c r="O123" s="45"/>
      <c r="P123" s="45"/>
      <c r="Q123" s="45"/>
      <c r="S123" s="28"/>
      <c r="T123" s="28"/>
      <c r="X123" s="19">
        <v>111</v>
      </c>
    </row>
    <row r="124" spans="10:24">
      <c r="J124" s="30"/>
      <c r="K124" s="29"/>
      <c r="L124" s="29"/>
      <c r="M124" s="45"/>
      <c r="N124" s="45"/>
      <c r="O124" s="45"/>
      <c r="P124" s="45"/>
      <c r="Q124" s="45"/>
      <c r="S124" s="28"/>
      <c r="T124" s="28"/>
      <c r="X124" s="19">
        <v>112</v>
      </c>
    </row>
    <row r="125" spans="10:24">
      <c r="J125" s="30"/>
      <c r="K125" s="29"/>
      <c r="L125" s="29"/>
      <c r="M125" s="45"/>
      <c r="N125" s="45"/>
      <c r="O125" s="45"/>
      <c r="P125" s="45"/>
      <c r="Q125" s="45"/>
      <c r="S125" s="28"/>
      <c r="T125" s="28"/>
      <c r="X125" s="19">
        <v>113</v>
      </c>
    </row>
    <row r="126" spans="10:24">
      <c r="J126" s="30"/>
      <c r="K126" s="29"/>
      <c r="L126" s="29"/>
      <c r="M126" s="45"/>
      <c r="N126" s="45"/>
      <c r="O126" s="45"/>
      <c r="P126" s="45"/>
      <c r="Q126" s="45"/>
      <c r="S126" s="28"/>
      <c r="T126" s="28"/>
      <c r="X126" s="19">
        <v>114</v>
      </c>
    </row>
    <row r="127" spans="10:24">
      <c r="J127" s="30"/>
      <c r="K127" s="29"/>
      <c r="L127" s="29"/>
      <c r="M127" s="45"/>
      <c r="N127" s="45"/>
      <c r="O127" s="45"/>
      <c r="P127" s="45"/>
      <c r="Q127" s="45"/>
      <c r="S127" s="28"/>
      <c r="T127" s="28"/>
      <c r="X127" s="19">
        <v>115</v>
      </c>
    </row>
    <row r="128" spans="10:24">
      <c r="J128" s="30"/>
      <c r="K128" s="29"/>
      <c r="L128" s="29"/>
      <c r="M128" s="45"/>
      <c r="N128" s="45"/>
      <c r="O128" s="45"/>
      <c r="P128" s="45"/>
      <c r="Q128" s="45"/>
      <c r="S128" s="28"/>
      <c r="T128" s="28"/>
      <c r="X128" s="19">
        <v>116</v>
      </c>
    </row>
    <row r="129" spans="10:24">
      <c r="J129" s="30"/>
      <c r="K129" s="29"/>
      <c r="L129" s="29"/>
      <c r="M129" s="45"/>
      <c r="N129" s="45"/>
      <c r="O129" s="45"/>
      <c r="P129" s="45"/>
      <c r="Q129" s="45"/>
      <c r="S129" s="28"/>
      <c r="T129" s="28"/>
      <c r="X129" s="19">
        <v>117</v>
      </c>
    </row>
    <row r="130" spans="10:24">
      <c r="J130" s="30"/>
      <c r="K130" s="29"/>
      <c r="L130" s="29"/>
      <c r="M130" s="45"/>
      <c r="N130" s="45"/>
      <c r="O130" s="45"/>
      <c r="P130" s="45"/>
      <c r="Q130" s="45"/>
      <c r="S130" s="28"/>
      <c r="T130" s="28"/>
      <c r="X130" s="19">
        <v>118</v>
      </c>
    </row>
    <row r="131" spans="10:24">
      <c r="J131" s="30"/>
      <c r="K131" s="29"/>
      <c r="L131" s="29"/>
      <c r="M131" s="45"/>
      <c r="N131" s="45"/>
      <c r="O131" s="45"/>
      <c r="P131" s="45"/>
      <c r="Q131" s="45"/>
      <c r="S131" s="28"/>
      <c r="T131" s="28"/>
      <c r="X131" s="19">
        <v>119</v>
      </c>
    </row>
    <row r="132" spans="10:24">
      <c r="J132" s="30"/>
      <c r="K132" s="29"/>
      <c r="L132" s="29"/>
      <c r="M132" s="45"/>
      <c r="N132" s="45"/>
      <c r="O132" s="45"/>
      <c r="P132" s="45"/>
      <c r="Q132" s="45"/>
      <c r="S132" s="28"/>
      <c r="T132" s="28"/>
      <c r="X132" s="19">
        <v>120</v>
      </c>
    </row>
    <row r="133" spans="10:24">
      <c r="J133" s="30"/>
      <c r="K133" s="29"/>
      <c r="L133" s="29"/>
      <c r="M133" s="45"/>
      <c r="N133" s="45"/>
      <c r="O133" s="45"/>
      <c r="P133" s="45"/>
      <c r="Q133" s="45"/>
      <c r="S133" s="28"/>
      <c r="T133" s="28"/>
      <c r="X133" s="19">
        <v>121</v>
      </c>
    </row>
    <row r="134" spans="10:24">
      <c r="J134" s="30"/>
      <c r="K134" s="29"/>
      <c r="L134" s="29"/>
      <c r="M134" s="45"/>
      <c r="N134" s="45"/>
      <c r="O134" s="45"/>
      <c r="P134" s="45"/>
      <c r="Q134" s="45"/>
      <c r="S134" s="28"/>
      <c r="T134" s="28"/>
      <c r="X134" s="19">
        <v>122</v>
      </c>
    </row>
    <row r="135" spans="10:24">
      <c r="J135" s="30"/>
      <c r="K135" s="29"/>
      <c r="L135" s="29"/>
      <c r="M135" s="45"/>
      <c r="N135" s="45"/>
      <c r="O135" s="45"/>
      <c r="P135" s="45"/>
      <c r="Q135" s="45"/>
      <c r="S135" s="28"/>
      <c r="T135" s="28"/>
      <c r="X135" s="19">
        <v>123</v>
      </c>
    </row>
    <row r="136" spans="10:24">
      <c r="J136" s="30"/>
      <c r="K136" s="29"/>
      <c r="L136" s="29"/>
      <c r="M136" s="45"/>
      <c r="N136" s="45"/>
      <c r="O136" s="45"/>
      <c r="P136" s="45"/>
      <c r="Q136" s="45"/>
      <c r="S136" s="28"/>
      <c r="T136" s="28"/>
      <c r="X136" s="19">
        <v>124</v>
      </c>
    </row>
    <row r="137" spans="10:24">
      <c r="J137" s="30"/>
      <c r="K137" s="29"/>
      <c r="L137" s="29"/>
      <c r="M137" s="45"/>
      <c r="N137" s="45"/>
      <c r="O137" s="45"/>
      <c r="P137" s="45"/>
      <c r="Q137" s="45"/>
      <c r="S137" s="28"/>
      <c r="T137" s="28"/>
      <c r="X137" s="19">
        <v>125</v>
      </c>
    </row>
    <row r="138" spans="10:24">
      <c r="J138" s="30"/>
      <c r="K138" s="29"/>
      <c r="L138" s="29"/>
      <c r="M138" s="45"/>
      <c r="N138" s="45"/>
      <c r="O138" s="45"/>
      <c r="P138" s="45"/>
      <c r="Q138" s="45"/>
      <c r="S138" s="28"/>
      <c r="T138" s="28"/>
      <c r="X138" s="19">
        <v>126</v>
      </c>
    </row>
    <row r="139" spans="10:24">
      <c r="J139" s="30"/>
      <c r="K139" s="29"/>
      <c r="L139" s="29"/>
      <c r="M139" s="45"/>
      <c r="N139" s="45"/>
      <c r="O139" s="45"/>
      <c r="P139" s="45"/>
      <c r="Q139" s="45"/>
      <c r="S139" s="28"/>
      <c r="T139" s="28"/>
      <c r="X139" s="19">
        <v>127</v>
      </c>
    </row>
    <row r="140" spans="10:24">
      <c r="J140" s="30"/>
      <c r="K140" s="29"/>
      <c r="L140" s="29"/>
      <c r="M140" s="45"/>
      <c r="N140" s="45"/>
      <c r="O140" s="45"/>
      <c r="P140" s="45"/>
      <c r="Q140" s="45"/>
      <c r="S140" s="28"/>
      <c r="T140" s="28"/>
      <c r="X140" s="19">
        <v>128</v>
      </c>
    </row>
    <row r="141" spans="10:24">
      <c r="J141" s="30"/>
      <c r="K141" s="29"/>
      <c r="L141" s="29"/>
      <c r="M141" s="45"/>
      <c r="N141" s="45"/>
      <c r="O141" s="45"/>
      <c r="P141" s="45"/>
      <c r="Q141" s="45"/>
      <c r="S141" s="28"/>
      <c r="T141" s="28"/>
      <c r="X141" s="19">
        <v>129</v>
      </c>
    </row>
    <row r="142" spans="10:24">
      <c r="J142" s="30"/>
      <c r="K142" s="29"/>
      <c r="L142" s="29"/>
      <c r="M142" s="45"/>
      <c r="N142" s="45"/>
      <c r="O142" s="45"/>
      <c r="P142" s="45"/>
      <c r="Q142" s="45"/>
      <c r="S142" s="28"/>
      <c r="T142" s="28"/>
      <c r="X142" s="19">
        <v>130</v>
      </c>
    </row>
    <row r="143" spans="10:24">
      <c r="J143" s="30"/>
      <c r="K143" s="29"/>
      <c r="L143" s="29"/>
      <c r="M143" s="45"/>
      <c r="N143" s="45"/>
      <c r="O143" s="45"/>
      <c r="P143" s="45"/>
      <c r="Q143" s="45"/>
      <c r="S143" s="28"/>
      <c r="T143" s="28"/>
      <c r="X143" s="19">
        <v>131</v>
      </c>
    </row>
    <row r="144" spans="10:24">
      <c r="J144" s="30"/>
      <c r="K144" s="29"/>
      <c r="L144" s="29"/>
      <c r="M144" s="45"/>
      <c r="N144" s="45"/>
      <c r="O144" s="45"/>
      <c r="P144" s="45"/>
      <c r="Q144" s="45"/>
      <c r="S144" s="28"/>
      <c r="T144" s="28"/>
      <c r="X144" s="19">
        <v>132</v>
      </c>
    </row>
    <row r="145" spans="10:24">
      <c r="J145" s="30"/>
      <c r="K145" s="29"/>
      <c r="L145" s="29"/>
      <c r="M145" s="45"/>
      <c r="N145" s="45"/>
      <c r="O145" s="45"/>
      <c r="P145" s="45"/>
      <c r="Q145" s="45"/>
      <c r="S145" s="28"/>
      <c r="T145" s="28"/>
      <c r="X145" s="19">
        <v>133</v>
      </c>
    </row>
    <row r="146" spans="10:24">
      <c r="J146" s="30"/>
      <c r="K146" s="29"/>
      <c r="L146" s="29"/>
      <c r="M146" s="45"/>
      <c r="N146" s="45"/>
      <c r="O146" s="45"/>
      <c r="P146" s="45"/>
      <c r="Q146" s="45"/>
      <c r="S146" s="28"/>
      <c r="T146" s="28"/>
      <c r="X146" s="19">
        <v>134</v>
      </c>
    </row>
    <row r="147" spans="10:24">
      <c r="J147" s="30"/>
      <c r="K147" s="29"/>
      <c r="L147" s="29"/>
      <c r="M147" s="45"/>
      <c r="N147" s="45"/>
      <c r="O147" s="45"/>
      <c r="P147" s="45"/>
      <c r="Q147" s="45"/>
      <c r="S147" s="28"/>
      <c r="T147" s="28"/>
      <c r="X147" s="19">
        <v>135</v>
      </c>
    </row>
    <row r="148" spans="10:24">
      <c r="J148" s="30"/>
      <c r="K148" s="29"/>
      <c r="L148" s="29"/>
      <c r="M148" s="45"/>
      <c r="N148" s="45"/>
      <c r="O148" s="45"/>
      <c r="P148" s="45"/>
      <c r="Q148" s="45"/>
      <c r="S148" s="28"/>
      <c r="T148" s="28"/>
      <c r="X148" s="19">
        <v>136</v>
      </c>
    </row>
    <row r="149" spans="10:24">
      <c r="J149" s="30"/>
      <c r="K149" s="29"/>
      <c r="L149" s="29"/>
      <c r="M149" s="45"/>
      <c r="N149" s="45"/>
      <c r="O149" s="45"/>
      <c r="P149" s="45"/>
      <c r="Q149" s="45"/>
      <c r="S149" s="28"/>
      <c r="T149" s="28"/>
      <c r="X149" s="19">
        <v>137</v>
      </c>
    </row>
    <row r="150" spans="10:24">
      <c r="J150" s="30"/>
      <c r="K150" s="29"/>
      <c r="L150" s="29"/>
      <c r="M150" s="45"/>
      <c r="N150" s="45"/>
      <c r="O150" s="45"/>
      <c r="P150" s="45"/>
      <c r="Q150" s="45"/>
      <c r="S150" s="28"/>
      <c r="T150" s="28"/>
      <c r="X150" s="19">
        <v>138</v>
      </c>
    </row>
    <row r="151" spans="10:24">
      <c r="J151" s="30"/>
      <c r="K151" s="29"/>
      <c r="L151" s="29"/>
      <c r="M151" s="45"/>
      <c r="N151" s="45"/>
      <c r="O151" s="45"/>
      <c r="P151" s="45"/>
      <c r="Q151" s="45"/>
      <c r="S151" s="28"/>
      <c r="T151" s="28"/>
      <c r="X151" s="19">
        <v>139</v>
      </c>
    </row>
    <row r="152" spans="10:24">
      <c r="J152" s="30"/>
      <c r="K152" s="29"/>
      <c r="L152" s="29"/>
      <c r="M152" s="45"/>
      <c r="N152" s="45"/>
      <c r="O152" s="45"/>
      <c r="P152" s="45"/>
      <c r="Q152" s="45"/>
      <c r="S152" s="28"/>
      <c r="T152" s="28"/>
      <c r="X152" s="19">
        <v>140</v>
      </c>
    </row>
    <row r="153" spans="10:24">
      <c r="J153" s="30"/>
      <c r="K153" s="29"/>
      <c r="L153" s="29"/>
      <c r="M153" s="45"/>
      <c r="N153" s="45"/>
      <c r="O153" s="45"/>
      <c r="P153" s="45"/>
      <c r="Q153" s="45"/>
      <c r="S153" s="28"/>
      <c r="T153" s="28"/>
      <c r="X153" s="19">
        <v>141</v>
      </c>
    </row>
    <row r="154" spans="10:24">
      <c r="J154" s="30"/>
      <c r="K154" s="29"/>
      <c r="L154" s="29"/>
      <c r="M154" s="45"/>
      <c r="N154" s="45"/>
      <c r="O154" s="45"/>
      <c r="P154" s="45"/>
      <c r="Q154" s="45"/>
      <c r="S154" s="28"/>
      <c r="T154" s="28"/>
      <c r="X154" s="19">
        <v>142</v>
      </c>
    </row>
    <row r="155" spans="10:24">
      <c r="J155" s="30"/>
      <c r="K155" s="29"/>
      <c r="L155" s="29"/>
      <c r="M155" s="45"/>
      <c r="N155" s="45"/>
      <c r="O155" s="45"/>
      <c r="P155" s="45"/>
      <c r="Q155" s="45"/>
      <c r="S155" s="28"/>
      <c r="T155" s="28"/>
      <c r="X155" s="19">
        <v>143</v>
      </c>
    </row>
    <row r="156" spans="10:24">
      <c r="J156" s="30"/>
      <c r="K156" s="29"/>
      <c r="L156" s="29"/>
      <c r="M156" s="45"/>
      <c r="N156" s="45"/>
      <c r="O156" s="45"/>
      <c r="P156" s="45"/>
      <c r="Q156" s="45"/>
      <c r="S156" s="28"/>
      <c r="T156" s="28"/>
      <c r="X156" s="19">
        <v>144</v>
      </c>
    </row>
    <row r="157" spans="10:24">
      <c r="J157" s="30"/>
      <c r="K157" s="29"/>
      <c r="L157" s="29"/>
      <c r="M157" s="45"/>
      <c r="N157" s="45"/>
      <c r="O157" s="45"/>
      <c r="P157" s="45"/>
      <c r="Q157" s="45"/>
      <c r="S157" s="28"/>
      <c r="T157" s="28"/>
      <c r="X157" s="19">
        <v>145</v>
      </c>
    </row>
    <row r="158" spans="10:24">
      <c r="J158" s="30"/>
      <c r="K158" s="29"/>
      <c r="L158" s="29"/>
      <c r="M158" s="45"/>
      <c r="N158" s="45"/>
      <c r="O158" s="45"/>
      <c r="P158" s="45"/>
      <c r="Q158" s="45"/>
      <c r="S158" s="28"/>
      <c r="T158" s="28"/>
      <c r="X158" s="19">
        <v>146</v>
      </c>
    </row>
    <row r="159" spans="10:24">
      <c r="J159" s="30"/>
      <c r="K159" s="29"/>
      <c r="L159" s="29"/>
      <c r="M159" s="45"/>
      <c r="N159" s="45"/>
      <c r="O159" s="45"/>
      <c r="P159" s="45"/>
      <c r="Q159" s="45"/>
      <c r="S159" s="28"/>
      <c r="T159" s="28"/>
      <c r="X159" s="19">
        <v>147</v>
      </c>
    </row>
    <row r="160" spans="10:24">
      <c r="J160" s="30"/>
      <c r="K160" s="29"/>
      <c r="L160" s="29"/>
      <c r="M160" s="45"/>
      <c r="N160" s="45"/>
      <c r="O160" s="45"/>
      <c r="P160" s="45"/>
      <c r="Q160" s="45"/>
      <c r="S160" s="28"/>
      <c r="T160" s="28"/>
      <c r="X160" s="19">
        <v>148</v>
      </c>
    </row>
    <row r="161" spans="10:24">
      <c r="J161" s="30"/>
      <c r="K161" s="29"/>
      <c r="L161" s="29"/>
      <c r="M161" s="45"/>
      <c r="N161" s="45"/>
      <c r="O161" s="45"/>
      <c r="P161" s="45"/>
      <c r="Q161" s="45"/>
      <c r="S161" s="28"/>
      <c r="T161" s="28"/>
      <c r="X161" s="19">
        <v>149</v>
      </c>
    </row>
    <row r="162" spans="10:24">
      <c r="J162" s="30"/>
      <c r="K162" s="29"/>
      <c r="L162" s="29"/>
      <c r="M162" s="45"/>
      <c r="N162" s="45"/>
      <c r="O162" s="45"/>
      <c r="P162" s="45"/>
      <c r="Q162" s="45"/>
      <c r="S162" s="28"/>
      <c r="T162" s="28"/>
      <c r="X162" s="19">
        <v>150</v>
      </c>
    </row>
    <row r="163" spans="10:24">
      <c r="J163" s="30"/>
      <c r="K163" s="29"/>
      <c r="L163" s="29"/>
      <c r="M163" s="45"/>
      <c r="N163" s="45"/>
      <c r="O163" s="45"/>
      <c r="P163" s="45"/>
      <c r="Q163" s="45"/>
      <c r="S163" s="28"/>
      <c r="T163" s="28"/>
      <c r="X163" s="19">
        <v>151</v>
      </c>
    </row>
    <row r="164" spans="10:24">
      <c r="J164" s="30"/>
      <c r="K164" s="29"/>
      <c r="L164" s="29"/>
      <c r="M164" s="45"/>
      <c r="N164" s="45"/>
      <c r="O164" s="45"/>
      <c r="P164" s="45"/>
      <c r="Q164" s="45"/>
      <c r="S164" s="28"/>
      <c r="T164" s="28"/>
      <c r="X164" s="19">
        <v>152</v>
      </c>
    </row>
    <row r="165" spans="10:24">
      <c r="J165" s="30"/>
      <c r="K165" s="29"/>
      <c r="L165" s="29"/>
      <c r="M165" s="45"/>
      <c r="N165" s="45"/>
      <c r="O165" s="45"/>
      <c r="P165" s="45"/>
      <c r="Q165" s="45"/>
      <c r="S165" s="28"/>
      <c r="T165" s="28"/>
      <c r="X165" s="19">
        <v>153</v>
      </c>
    </row>
    <row r="166" spans="10:24">
      <c r="J166" s="30"/>
      <c r="K166" s="29"/>
      <c r="L166" s="29"/>
      <c r="M166" s="45"/>
      <c r="N166" s="45"/>
      <c r="O166" s="45"/>
      <c r="P166" s="45"/>
      <c r="Q166" s="45"/>
      <c r="S166" s="28"/>
      <c r="T166" s="28"/>
      <c r="X166" s="19">
        <v>154</v>
      </c>
    </row>
    <row r="167" spans="10:24">
      <c r="J167" s="30"/>
      <c r="K167" s="29"/>
      <c r="L167" s="29"/>
      <c r="M167" s="45"/>
      <c r="N167" s="45"/>
      <c r="O167" s="45"/>
      <c r="P167" s="45"/>
      <c r="Q167" s="45"/>
      <c r="S167" s="28"/>
      <c r="T167" s="28"/>
      <c r="X167" s="19">
        <v>155</v>
      </c>
    </row>
    <row r="168" spans="10:24">
      <c r="J168" s="30"/>
      <c r="K168" s="29"/>
      <c r="L168" s="29"/>
      <c r="M168" s="45"/>
      <c r="N168" s="45"/>
      <c r="O168" s="45"/>
      <c r="P168" s="45"/>
      <c r="Q168" s="45"/>
      <c r="S168" s="28"/>
      <c r="T168" s="28"/>
      <c r="X168" s="19">
        <v>156</v>
      </c>
    </row>
    <row r="169" spans="10:24">
      <c r="J169" s="30"/>
      <c r="K169" s="29"/>
      <c r="L169" s="29"/>
      <c r="M169" s="45"/>
      <c r="N169" s="45"/>
      <c r="O169" s="45"/>
      <c r="P169" s="45"/>
      <c r="Q169" s="45"/>
      <c r="S169" s="28"/>
      <c r="T169" s="28"/>
      <c r="X169" s="19">
        <v>157</v>
      </c>
    </row>
    <row r="170" spans="10:24">
      <c r="J170" s="30"/>
      <c r="K170" s="29"/>
      <c r="L170" s="29"/>
      <c r="M170" s="45"/>
      <c r="N170" s="45"/>
      <c r="O170" s="45"/>
      <c r="P170" s="45"/>
      <c r="Q170" s="45"/>
      <c r="S170" s="28"/>
      <c r="T170" s="28"/>
      <c r="X170" s="19">
        <v>158</v>
      </c>
    </row>
    <row r="171" spans="10:24">
      <c r="J171" s="30"/>
      <c r="K171" s="29"/>
      <c r="L171" s="29"/>
      <c r="M171" s="45"/>
      <c r="N171" s="45"/>
      <c r="O171" s="45"/>
      <c r="P171" s="45"/>
      <c r="Q171" s="45"/>
      <c r="S171" s="28"/>
      <c r="T171" s="28"/>
      <c r="X171" s="19">
        <v>159</v>
      </c>
    </row>
    <row r="172" spans="10:24">
      <c r="J172" s="30"/>
      <c r="K172" s="29"/>
      <c r="L172" s="29"/>
      <c r="M172" s="45"/>
      <c r="N172" s="45"/>
      <c r="O172" s="45"/>
      <c r="P172" s="45"/>
      <c r="Q172" s="45"/>
      <c r="S172" s="28"/>
      <c r="T172" s="28"/>
      <c r="X172" s="19">
        <v>160</v>
      </c>
    </row>
    <row r="173" spans="10:24">
      <c r="J173" s="30"/>
      <c r="K173" s="29"/>
      <c r="L173" s="29"/>
      <c r="M173" s="45"/>
      <c r="N173" s="45"/>
      <c r="O173" s="45"/>
      <c r="P173" s="45"/>
      <c r="Q173" s="45"/>
      <c r="S173" s="28"/>
      <c r="T173" s="28"/>
      <c r="X173" s="19">
        <v>161</v>
      </c>
    </row>
    <row r="174" spans="10:24">
      <c r="J174" s="30"/>
      <c r="K174" s="29"/>
      <c r="L174" s="29"/>
      <c r="M174" s="45"/>
      <c r="N174" s="45"/>
      <c r="O174" s="45"/>
      <c r="P174" s="45"/>
      <c r="Q174" s="45"/>
      <c r="S174" s="28"/>
      <c r="T174" s="28"/>
      <c r="X174" s="19">
        <v>162</v>
      </c>
    </row>
    <row r="175" spans="10:24">
      <c r="J175" s="30"/>
      <c r="K175" s="29"/>
      <c r="L175" s="29"/>
      <c r="M175" s="45"/>
      <c r="N175" s="45"/>
      <c r="O175" s="45"/>
      <c r="P175" s="45"/>
      <c r="Q175" s="45"/>
      <c r="S175" s="28"/>
      <c r="T175" s="28"/>
      <c r="X175" s="19">
        <v>163</v>
      </c>
    </row>
    <row r="176" spans="10:24">
      <c r="J176" s="30"/>
      <c r="K176" s="29"/>
      <c r="L176" s="29"/>
      <c r="M176" s="45"/>
      <c r="N176" s="45"/>
      <c r="O176" s="45"/>
      <c r="P176" s="45"/>
      <c r="Q176" s="45"/>
      <c r="S176" s="28"/>
      <c r="T176" s="28"/>
      <c r="X176" s="19">
        <v>164</v>
      </c>
    </row>
    <row r="177" spans="10:24">
      <c r="J177" s="30"/>
      <c r="K177" s="29"/>
      <c r="L177" s="29"/>
      <c r="M177" s="45"/>
      <c r="N177" s="45"/>
      <c r="O177" s="45"/>
      <c r="P177" s="45"/>
      <c r="Q177" s="45"/>
      <c r="S177" s="28"/>
      <c r="T177" s="28"/>
      <c r="X177" s="19">
        <v>165</v>
      </c>
    </row>
    <row r="178" spans="10:24">
      <c r="J178" s="30"/>
      <c r="K178" s="29"/>
      <c r="L178" s="29"/>
      <c r="M178" s="45"/>
      <c r="N178" s="45"/>
      <c r="O178" s="45"/>
      <c r="P178" s="45"/>
      <c r="Q178" s="45"/>
      <c r="S178" s="28"/>
      <c r="T178" s="28"/>
      <c r="X178" s="19">
        <v>166</v>
      </c>
    </row>
    <row r="179" spans="10:24">
      <c r="J179" s="30"/>
      <c r="K179" s="29"/>
      <c r="L179" s="29"/>
      <c r="M179" s="45"/>
      <c r="N179" s="45"/>
      <c r="O179" s="45"/>
      <c r="P179" s="45"/>
      <c r="Q179" s="45"/>
      <c r="S179" s="28"/>
      <c r="T179" s="28"/>
      <c r="X179" s="19">
        <v>167</v>
      </c>
    </row>
    <row r="180" spans="10:24">
      <c r="J180" s="30"/>
      <c r="K180" s="29"/>
      <c r="L180" s="29"/>
      <c r="M180" s="45"/>
      <c r="N180" s="45"/>
      <c r="O180" s="45"/>
      <c r="P180" s="45"/>
      <c r="Q180" s="45"/>
      <c r="S180" s="28"/>
      <c r="T180" s="28"/>
      <c r="X180" s="19">
        <v>168</v>
      </c>
    </row>
    <row r="181" spans="10:24">
      <c r="J181" s="30"/>
      <c r="K181" s="29"/>
      <c r="L181" s="29"/>
      <c r="M181" s="45"/>
      <c r="N181" s="45"/>
      <c r="O181" s="45"/>
      <c r="P181" s="45"/>
      <c r="Q181" s="45"/>
      <c r="S181" s="28"/>
      <c r="T181" s="28"/>
      <c r="X181" s="19">
        <v>169</v>
      </c>
    </row>
    <row r="182" spans="10:24">
      <c r="J182" s="30"/>
      <c r="K182" s="29"/>
      <c r="L182" s="29"/>
      <c r="M182" s="45"/>
      <c r="N182" s="45"/>
      <c r="O182" s="45"/>
      <c r="P182" s="45"/>
      <c r="Q182" s="45"/>
      <c r="S182" s="28"/>
      <c r="T182" s="28"/>
      <c r="X182" s="19">
        <v>170</v>
      </c>
    </row>
    <row r="183" spans="10:24">
      <c r="J183" s="30"/>
      <c r="K183" s="29"/>
      <c r="L183" s="29"/>
      <c r="M183" s="45"/>
      <c r="N183" s="45"/>
      <c r="O183" s="45"/>
      <c r="P183" s="45"/>
      <c r="Q183" s="45"/>
      <c r="S183" s="28"/>
      <c r="T183" s="28"/>
      <c r="X183" s="19">
        <v>171</v>
      </c>
    </row>
    <row r="184" spans="10:24">
      <c r="J184" s="30"/>
      <c r="K184" s="29"/>
      <c r="L184" s="29"/>
      <c r="M184" s="45"/>
      <c r="N184" s="45"/>
      <c r="O184" s="45"/>
      <c r="P184" s="45"/>
      <c r="Q184" s="45"/>
      <c r="S184" s="28"/>
      <c r="T184" s="28"/>
      <c r="X184" s="19">
        <v>172</v>
      </c>
    </row>
    <row r="185" spans="10:24">
      <c r="J185" s="30"/>
      <c r="K185" s="29"/>
      <c r="L185" s="29"/>
      <c r="M185" s="45"/>
      <c r="N185" s="45"/>
      <c r="O185" s="45"/>
      <c r="P185" s="45"/>
      <c r="Q185" s="45"/>
      <c r="S185" s="28"/>
      <c r="T185" s="28"/>
      <c r="X185" s="19">
        <v>173</v>
      </c>
    </row>
    <row r="186" spans="10:24">
      <c r="J186" s="30"/>
      <c r="K186" s="29"/>
      <c r="L186" s="29"/>
      <c r="M186" s="45"/>
      <c r="N186" s="45"/>
      <c r="O186" s="45"/>
      <c r="P186" s="45"/>
      <c r="Q186" s="45"/>
      <c r="S186" s="28"/>
      <c r="T186" s="28"/>
      <c r="X186" s="19">
        <v>174</v>
      </c>
    </row>
    <row r="187" spans="10:24">
      <c r="J187" s="30"/>
      <c r="K187" s="29"/>
      <c r="L187" s="29"/>
      <c r="M187" s="45"/>
      <c r="N187" s="45"/>
      <c r="O187" s="45"/>
      <c r="P187" s="45"/>
      <c r="Q187" s="45"/>
      <c r="S187" s="28"/>
      <c r="T187" s="28"/>
      <c r="X187" s="19">
        <v>175</v>
      </c>
    </row>
    <row r="188" spans="10:24">
      <c r="J188" s="30"/>
      <c r="K188" s="29"/>
      <c r="L188" s="29"/>
      <c r="M188" s="45"/>
      <c r="N188" s="45"/>
      <c r="O188" s="45"/>
      <c r="P188" s="45"/>
      <c r="Q188" s="45"/>
      <c r="S188" s="28"/>
      <c r="T188" s="28"/>
      <c r="X188" s="19">
        <v>176</v>
      </c>
    </row>
    <row r="189" spans="10:24">
      <c r="J189" s="30"/>
      <c r="K189" s="29"/>
      <c r="L189" s="29"/>
      <c r="M189" s="45"/>
      <c r="N189" s="45"/>
      <c r="O189" s="45"/>
      <c r="P189" s="45"/>
      <c r="Q189" s="45"/>
      <c r="S189" s="28"/>
      <c r="T189" s="28"/>
      <c r="X189" s="19">
        <v>177</v>
      </c>
    </row>
    <row r="190" spans="10:24">
      <c r="J190" s="30"/>
      <c r="K190" s="29"/>
      <c r="L190" s="29"/>
      <c r="M190" s="45"/>
      <c r="N190" s="45"/>
      <c r="O190" s="45"/>
      <c r="P190" s="45"/>
      <c r="Q190" s="45"/>
      <c r="S190" s="28"/>
      <c r="T190" s="28"/>
      <c r="X190" s="19">
        <v>178</v>
      </c>
    </row>
    <row r="191" spans="10:24">
      <c r="J191" s="30"/>
      <c r="K191" s="29"/>
      <c r="L191" s="29"/>
      <c r="M191" s="45"/>
      <c r="N191" s="45"/>
      <c r="O191" s="45"/>
      <c r="P191" s="45"/>
      <c r="Q191" s="45"/>
      <c r="S191" s="28"/>
      <c r="T191" s="28"/>
      <c r="X191" s="19">
        <v>179</v>
      </c>
    </row>
    <row r="192" spans="10:24">
      <c r="J192" s="30"/>
      <c r="K192" s="29"/>
      <c r="L192" s="29"/>
      <c r="M192" s="45"/>
      <c r="N192" s="45"/>
      <c r="O192" s="45"/>
      <c r="P192" s="45"/>
      <c r="Q192" s="45"/>
      <c r="S192" s="28"/>
      <c r="T192" s="28"/>
      <c r="X192" s="19">
        <v>180</v>
      </c>
    </row>
    <row r="193" spans="10:24">
      <c r="J193" s="30"/>
      <c r="K193" s="29"/>
      <c r="L193" s="29"/>
      <c r="M193" s="45"/>
      <c r="N193" s="45"/>
      <c r="O193" s="45"/>
      <c r="P193" s="45"/>
      <c r="Q193" s="45"/>
      <c r="S193" s="28"/>
      <c r="T193" s="28"/>
      <c r="X193" s="19">
        <v>181</v>
      </c>
    </row>
    <row r="194" spans="10:24">
      <c r="J194" s="30"/>
      <c r="K194" s="29"/>
      <c r="L194" s="29"/>
      <c r="M194" s="45"/>
      <c r="N194" s="45"/>
      <c r="O194" s="45"/>
      <c r="P194" s="45"/>
      <c r="Q194" s="45"/>
      <c r="S194" s="28"/>
      <c r="T194" s="28"/>
      <c r="X194" s="19">
        <v>182</v>
      </c>
    </row>
    <row r="195" spans="10:24">
      <c r="J195" s="30"/>
      <c r="K195" s="29"/>
      <c r="L195" s="29"/>
      <c r="M195" s="45"/>
      <c r="N195" s="45"/>
      <c r="O195" s="45"/>
      <c r="P195" s="45"/>
      <c r="Q195" s="45"/>
      <c r="S195" s="28"/>
      <c r="T195" s="28"/>
      <c r="X195" s="19">
        <v>183</v>
      </c>
    </row>
    <row r="196" spans="10:24">
      <c r="J196" s="30"/>
      <c r="K196" s="29"/>
      <c r="L196" s="29"/>
      <c r="M196" s="45"/>
      <c r="N196" s="45"/>
      <c r="O196" s="45"/>
      <c r="P196" s="45"/>
      <c r="Q196" s="45"/>
      <c r="S196" s="28"/>
      <c r="T196" s="28"/>
      <c r="X196" s="19">
        <v>184</v>
      </c>
    </row>
    <row r="197" spans="10:24">
      <c r="J197" s="30"/>
      <c r="K197" s="29"/>
      <c r="L197" s="29"/>
      <c r="M197" s="45"/>
      <c r="N197" s="45"/>
      <c r="O197" s="45"/>
      <c r="P197" s="45"/>
      <c r="Q197" s="45"/>
      <c r="S197" s="28"/>
      <c r="T197" s="28"/>
      <c r="X197" s="19">
        <v>185</v>
      </c>
    </row>
    <row r="198" spans="10:24">
      <c r="J198" s="30"/>
      <c r="K198" s="29"/>
      <c r="L198" s="29"/>
      <c r="M198" s="45"/>
      <c r="N198" s="45"/>
      <c r="O198" s="45"/>
      <c r="P198" s="45"/>
      <c r="Q198" s="45"/>
      <c r="S198" s="28"/>
      <c r="T198" s="28"/>
      <c r="X198" s="19">
        <v>186</v>
      </c>
    </row>
    <row r="199" spans="10:24">
      <c r="J199" s="30"/>
      <c r="K199" s="29"/>
      <c r="L199" s="29"/>
      <c r="M199" s="45"/>
      <c r="N199" s="45"/>
      <c r="O199" s="45"/>
      <c r="P199" s="45"/>
      <c r="Q199" s="45"/>
      <c r="S199" s="28"/>
      <c r="T199" s="28"/>
      <c r="X199" s="19">
        <v>187</v>
      </c>
    </row>
    <row r="200" spans="10:24">
      <c r="J200" s="30"/>
      <c r="K200" s="29"/>
      <c r="L200" s="29"/>
      <c r="M200" s="45"/>
      <c r="N200" s="45"/>
      <c r="O200" s="45"/>
      <c r="P200" s="45"/>
      <c r="Q200" s="45"/>
      <c r="S200" s="28"/>
      <c r="T200" s="28"/>
      <c r="X200" s="19">
        <v>188</v>
      </c>
    </row>
    <row r="201" spans="10:24">
      <c r="J201" s="30"/>
      <c r="K201" s="29"/>
      <c r="L201" s="29"/>
      <c r="M201" s="45"/>
      <c r="N201" s="45"/>
      <c r="O201" s="45"/>
      <c r="P201" s="45"/>
      <c r="Q201" s="45"/>
      <c r="S201" s="28"/>
      <c r="T201" s="28"/>
      <c r="X201" s="19">
        <v>189</v>
      </c>
    </row>
    <row r="202" spans="10:24">
      <c r="J202" s="30"/>
      <c r="K202" s="29"/>
      <c r="L202" s="29"/>
      <c r="M202" s="45"/>
      <c r="N202" s="45"/>
      <c r="O202" s="45"/>
      <c r="P202" s="45"/>
      <c r="Q202" s="45"/>
      <c r="S202" s="28"/>
      <c r="T202" s="28"/>
      <c r="X202" s="19">
        <v>190</v>
      </c>
    </row>
    <row r="203" spans="10:24">
      <c r="J203" s="30"/>
      <c r="K203" s="29"/>
      <c r="L203" s="29"/>
      <c r="M203" s="45"/>
      <c r="N203" s="45"/>
      <c r="O203" s="45"/>
      <c r="P203" s="45"/>
      <c r="Q203" s="45"/>
      <c r="S203" s="28"/>
      <c r="T203" s="28"/>
      <c r="X203" s="19">
        <v>191</v>
      </c>
    </row>
    <row r="204" spans="10:24">
      <c r="J204" s="30"/>
      <c r="K204" s="29"/>
      <c r="L204" s="29"/>
      <c r="M204" s="45"/>
      <c r="N204" s="45"/>
      <c r="O204" s="45"/>
      <c r="P204" s="45"/>
      <c r="Q204" s="45"/>
      <c r="S204" s="28"/>
      <c r="T204" s="28"/>
      <c r="X204" s="19">
        <v>192</v>
      </c>
    </row>
    <row r="205" spans="10:24">
      <c r="J205" s="30"/>
      <c r="K205" s="29"/>
      <c r="L205" s="29"/>
      <c r="M205" s="45"/>
      <c r="N205" s="45"/>
      <c r="O205" s="45"/>
      <c r="P205" s="45"/>
      <c r="Q205" s="45"/>
      <c r="S205" s="28"/>
      <c r="T205" s="28"/>
      <c r="X205" s="19">
        <v>193</v>
      </c>
    </row>
    <row r="206" spans="10:24">
      <c r="J206" s="30"/>
      <c r="K206" s="29"/>
      <c r="L206" s="29"/>
      <c r="M206" s="45"/>
      <c r="N206" s="45"/>
      <c r="O206" s="45"/>
      <c r="P206" s="45"/>
      <c r="Q206" s="45"/>
      <c r="S206" s="28"/>
      <c r="T206" s="28"/>
      <c r="X206" s="19">
        <v>194</v>
      </c>
    </row>
    <row r="207" spans="10:24">
      <c r="J207" s="30"/>
      <c r="K207" s="29"/>
      <c r="L207" s="29"/>
      <c r="M207" s="45"/>
      <c r="N207" s="45"/>
      <c r="O207" s="45"/>
      <c r="P207" s="45"/>
      <c r="Q207" s="45"/>
      <c r="S207" s="28"/>
      <c r="T207" s="28"/>
      <c r="X207" s="19">
        <v>195</v>
      </c>
    </row>
    <row r="208" spans="10:24">
      <c r="J208" s="30"/>
      <c r="K208" s="29"/>
      <c r="L208" s="29"/>
      <c r="M208" s="45"/>
      <c r="N208" s="45"/>
      <c r="O208" s="45"/>
      <c r="P208" s="45"/>
      <c r="Q208" s="45"/>
      <c r="S208" s="28"/>
      <c r="T208" s="28"/>
      <c r="X208" s="19">
        <v>196</v>
      </c>
    </row>
    <row r="209" spans="10:24">
      <c r="J209" s="30"/>
      <c r="K209" s="29"/>
      <c r="L209" s="29"/>
      <c r="M209" s="45"/>
      <c r="N209" s="45"/>
      <c r="O209" s="45"/>
      <c r="P209" s="45"/>
      <c r="Q209" s="45"/>
      <c r="S209" s="28"/>
      <c r="T209" s="28"/>
      <c r="X209" s="19">
        <v>197</v>
      </c>
    </row>
    <row r="210" spans="10:24">
      <c r="J210" s="30"/>
      <c r="K210" s="29"/>
      <c r="L210" s="29"/>
      <c r="M210" s="45"/>
      <c r="N210" s="45"/>
      <c r="O210" s="45"/>
      <c r="P210" s="45"/>
      <c r="Q210" s="45"/>
      <c r="S210" s="28"/>
      <c r="T210" s="28"/>
      <c r="X210" s="19">
        <v>198</v>
      </c>
    </row>
    <row r="211" spans="10:24">
      <c r="J211" s="30"/>
      <c r="K211" s="29"/>
      <c r="L211" s="29"/>
      <c r="M211" s="45"/>
      <c r="N211" s="45"/>
      <c r="O211" s="45"/>
      <c r="P211" s="45"/>
      <c r="Q211" s="45"/>
      <c r="S211" s="28"/>
      <c r="T211" s="28"/>
      <c r="X211" s="19">
        <v>199</v>
      </c>
    </row>
    <row r="212" spans="10:24">
      <c r="J212" s="30"/>
      <c r="K212" s="29"/>
      <c r="L212" s="29"/>
      <c r="M212" s="45"/>
      <c r="N212" s="45"/>
      <c r="O212" s="45"/>
      <c r="P212" s="45"/>
      <c r="Q212" s="45"/>
      <c r="S212" s="28"/>
      <c r="T212" s="28"/>
      <c r="X212" s="19">
        <v>200</v>
      </c>
    </row>
    <row r="213" spans="10:24">
      <c r="J213" s="30"/>
      <c r="K213" s="29"/>
      <c r="L213" s="29"/>
      <c r="M213" s="45"/>
      <c r="N213" s="45"/>
      <c r="O213" s="45"/>
      <c r="P213" s="45"/>
      <c r="Q213" s="45"/>
      <c r="S213" s="28"/>
      <c r="T213" s="28"/>
      <c r="X213" s="19">
        <v>201</v>
      </c>
    </row>
    <row r="214" spans="10:24">
      <c r="J214" s="30"/>
      <c r="K214" s="29"/>
      <c r="L214" s="29"/>
      <c r="M214" s="45"/>
      <c r="N214" s="45"/>
      <c r="O214" s="45"/>
      <c r="P214" s="45"/>
      <c r="Q214" s="45"/>
      <c r="S214" s="28"/>
      <c r="T214" s="28"/>
      <c r="X214" s="19">
        <v>202</v>
      </c>
    </row>
    <row r="215" spans="10:24">
      <c r="J215" s="30"/>
      <c r="K215" s="29"/>
      <c r="L215" s="29"/>
      <c r="M215" s="45"/>
      <c r="N215" s="45"/>
      <c r="O215" s="45"/>
      <c r="P215" s="45"/>
      <c r="Q215" s="45"/>
      <c r="S215" s="28"/>
      <c r="T215" s="28"/>
      <c r="X215" s="19">
        <v>203</v>
      </c>
    </row>
    <row r="216" spans="10:24">
      <c r="J216" s="30"/>
      <c r="K216" s="29"/>
      <c r="L216" s="29"/>
      <c r="M216" s="45"/>
      <c r="N216" s="45"/>
      <c r="O216" s="45"/>
      <c r="P216" s="45"/>
      <c r="Q216" s="45"/>
      <c r="S216" s="28"/>
      <c r="T216" s="28"/>
      <c r="X216" s="19">
        <v>204</v>
      </c>
    </row>
    <row r="217" spans="10:24">
      <c r="J217" s="30"/>
      <c r="K217" s="29"/>
      <c r="L217" s="29"/>
      <c r="M217" s="45"/>
      <c r="N217" s="45"/>
      <c r="O217" s="45"/>
      <c r="P217" s="45"/>
      <c r="Q217" s="45"/>
      <c r="S217" s="28"/>
      <c r="T217" s="28"/>
      <c r="X217" s="19">
        <v>205</v>
      </c>
    </row>
    <row r="218" spans="10:24">
      <c r="J218" s="30"/>
      <c r="K218" s="29"/>
      <c r="L218" s="29"/>
      <c r="M218" s="45"/>
      <c r="N218" s="45"/>
      <c r="O218" s="45"/>
      <c r="P218" s="45"/>
      <c r="Q218" s="45"/>
      <c r="S218" s="28"/>
      <c r="T218" s="28"/>
      <c r="X218" s="19">
        <v>206</v>
      </c>
    </row>
    <row r="219" spans="10:24">
      <c r="J219" s="30"/>
      <c r="K219" s="29"/>
      <c r="L219" s="29"/>
      <c r="M219" s="45"/>
      <c r="N219" s="45"/>
      <c r="O219" s="45"/>
      <c r="P219" s="45"/>
      <c r="Q219" s="45"/>
      <c r="S219" s="28"/>
      <c r="T219" s="28"/>
      <c r="X219" s="19">
        <v>207</v>
      </c>
    </row>
    <row r="220" spans="10:24">
      <c r="J220" s="30"/>
      <c r="K220" s="29"/>
      <c r="L220" s="29"/>
      <c r="M220" s="45"/>
      <c r="N220" s="45"/>
      <c r="O220" s="45"/>
      <c r="P220" s="45"/>
      <c r="Q220" s="45"/>
      <c r="S220" s="28"/>
      <c r="T220" s="28"/>
      <c r="X220" s="19">
        <v>208</v>
      </c>
    </row>
    <row r="221" spans="10:24">
      <c r="J221" s="30"/>
      <c r="K221" s="29"/>
      <c r="L221" s="29"/>
      <c r="M221" s="45"/>
      <c r="N221" s="45"/>
      <c r="O221" s="45"/>
      <c r="P221" s="45"/>
      <c r="Q221" s="45"/>
      <c r="S221" s="28"/>
      <c r="T221" s="28"/>
      <c r="X221" s="19">
        <v>209</v>
      </c>
    </row>
    <row r="222" spans="10:24">
      <c r="J222" s="30"/>
      <c r="K222" s="29"/>
      <c r="L222" s="29"/>
      <c r="M222" s="45"/>
      <c r="N222" s="45"/>
      <c r="O222" s="45"/>
      <c r="P222" s="45"/>
      <c r="Q222" s="45"/>
      <c r="S222" s="28"/>
      <c r="T222" s="28"/>
      <c r="X222" s="19">
        <v>210</v>
      </c>
    </row>
    <row r="223" spans="10:24">
      <c r="J223" s="30"/>
      <c r="K223" s="29"/>
      <c r="L223" s="29"/>
      <c r="M223" s="45"/>
      <c r="N223" s="45"/>
      <c r="O223" s="45"/>
      <c r="P223" s="45"/>
      <c r="Q223" s="45"/>
      <c r="S223" s="28"/>
      <c r="T223" s="28"/>
      <c r="X223" s="19">
        <v>211</v>
      </c>
    </row>
    <row r="224" spans="10:24">
      <c r="J224" s="30"/>
      <c r="K224" s="29"/>
      <c r="L224" s="29"/>
      <c r="M224" s="45"/>
      <c r="N224" s="45"/>
      <c r="O224" s="45"/>
      <c r="P224" s="45"/>
      <c r="Q224" s="45"/>
      <c r="S224" s="28"/>
      <c r="T224" s="28"/>
      <c r="X224" s="19">
        <v>212</v>
      </c>
    </row>
    <row r="225" spans="10:24">
      <c r="J225" s="30"/>
      <c r="K225" s="29"/>
      <c r="L225" s="29"/>
      <c r="M225" s="45"/>
      <c r="N225" s="45"/>
      <c r="O225" s="45"/>
      <c r="P225" s="45"/>
      <c r="Q225" s="45"/>
      <c r="S225" s="28"/>
      <c r="T225" s="28"/>
      <c r="X225" s="19">
        <v>213</v>
      </c>
    </row>
    <row r="226" spans="10:24">
      <c r="J226" s="30"/>
      <c r="K226" s="29"/>
      <c r="L226" s="29"/>
      <c r="M226" s="45"/>
      <c r="N226" s="45"/>
      <c r="O226" s="45"/>
      <c r="P226" s="45"/>
      <c r="Q226" s="45"/>
      <c r="S226" s="28"/>
      <c r="T226" s="28"/>
      <c r="X226" s="19">
        <v>214</v>
      </c>
    </row>
    <row r="227" spans="10:24">
      <c r="J227" s="30"/>
      <c r="K227" s="29"/>
      <c r="L227" s="29"/>
      <c r="M227" s="45"/>
      <c r="N227" s="45"/>
      <c r="O227" s="45"/>
      <c r="P227" s="45"/>
      <c r="Q227" s="45"/>
      <c r="S227" s="28"/>
      <c r="T227" s="28"/>
      <c r="X227" s="19">
        <v>215</v>
      </c>
    </row>
    <row r="228" spans="10:24">
      <c r="J228" s="30"/>
      <c r="K228" s="29"/>
      <c r="L228" s="29"/>
      <c r="M228" s="45"/>
      <c r="N228" s="45"/>
      <c r="O228" s="45"/>
      <c r="P228" s="45"/>
      <c r="Q228" s="45"/>
      <c r="S228" s="28"/>
      <c r="T228" s="28"/>
      <c r="X228" s="19">
        <v>216</v>
      </c>
    </row>
    <row r="229" spans="10:24">
      <c r="J229" s="30"/>
      <c r="K229" s="29"/>
      <c r="L229" s="29"/>
      <c r="M229" s="45"/>
      <c r="N229" s="45"/>
      <c r="O229" s="45"/>
      <c r="P229" s="45"/>
      <c r="Q229" s="45"/>
      <c r="S229" s="28"/>
      <c r="T229" s="28"/>
      <c r="X229" s="19">
        <v>217</v>
      </c>
    </row>
    <row r="230" spans="10:24">
      <c r="J230" s="30"/>
      <c r="K230" s="29"/>
      <c r="L230" s="29"/>
      <c r="M230" s="45"/>
      <c r="N230" s="45"/>
      <c r="O230" s="45"/>
      <c r="P230" s="45"/>
      <c r="Q230" s="45"/>
      <c r="S230" s="28"/>
      <c r="T230" s="28"/>
      <c r="X230" s="19">
        <v>218</v>
      </c>
    </row>
    <row r="231" spans="10:24">
      <c r="J231" s="30"/>
      <c r="K231" s="29"/>
      <c r="L231" s="29"/>
      <c r="M231" s="45"/>
      <c r="N231" s="45"/>
      <c r="O231" s="45"/>
      <c r="P231" s="45"/>
      <c r="Q231" s="45"/>
      <c r="S231" s="28"/>
      <c r="T231" s="28"/>
      <c r="X231" s="19">
        <v>219</v>
      </c>
    </row>
    <row r="232" spans="10:24">
      <c r="J232" s="30"/>
      <c r="K232" s="29"/>
      <c r="L232" s="29"/>
      <c r="M232" s="45"/>
      <c r="N232" s="45"/>
      <c r="O232" s="45"/>
      <c r="P232" s="45"/>
      <c r="Q232" s="45"/>
      <c r="S232" s="28"/>
      <c r="T232" s="28"/>
      <c r="X232" s="19">
        <v>220</v>
      </c>
    </row>
    <row r="233" spans="10:24">
      <c r="J233" s="30"/>
      <c r="K233" s="29"/>
      <c r="L233" s="29"/>
      <c r="M233" s="45"/>
      <c r="N233" s="45"/>
      <c r="O233" s="45"/>
      <c r="P233" s="45"/>
      <c r="Q233" s="45"/>
      <c r="S233" s="28"/>
      <c r="T233" s="28"/>
      <c r="X233" s="19">
        <v>221</v>
      </c>
    </row>
    <row r="234" spans="10:24">
      <c r="J234" s="30"/>
      <c r="K234" s="29"/>
      <c r="L234" s="29"/>
      <c r="M234" s="45"/>
      <c r="N234" s="45"/>
      <c r="O234" s="45"/>
      <c r="P234" s="45"/>
      <c r="Q234" s="45"/>
      <c r="S234" s="28"/>
      <c r="T234" s="28"/>
      <c r="X234" s="19">
        <v>222</v>
      </c>
    </row>
    <row r="235" spans="10:24">
      <c r="J235" s="30"/>
      <c r="K235" s="29"/>
      <c r="L235" s="29"/>
      <c r="M235" s="45"/>
      <c r="N235" s="45"/>
      <c r="O235" s="45"/>
      <c r="P235" s="45"/>
      <c r="Q235" s="45"/>
      <c r="S235" s="28"/>
      <c r="T235" s="28"/>
      <c r="X235" s="19">
        <v>223</v>
      </c>
    </row>
    <row r="236" spans="10:24">
      <c r="J236" s="30"/>
      <c r="K236" s="29"/>
      <c r="L236" s="29"/>
      <c r="M236" s="45"/>
      <c r="N236" s="45"/>
      <c r="O236" s="45"/>
      <c r="P236" s="45"/>
      <c r="Q236" s="45"/>
      <c r="S236" s="28"/>
      <c r="T236" s="28"/>
      <c r="X236" s="19">
        <v>224</v>
      </c>
    </row>
    <row r="237" spans="10:24">
      <c r="J237" s="30"/>
      <c r="K237" s="29"/>
      <c r="L237" s="29"/>
      <c r="M237" s="45"/>
      <c r="N237" s="45"/>
      <c r="O237" s="45"/>
      <c r="P237" s="45"/>
      <c r="Q237" s="45"/>
      <c r="S237" s="28"/>
      <c r="T237" s="28"/>
      <c r="X237" s="19">
        <v>225</v>
      </c>
    </row>
    <row r="238" spans="10:24">
      <c r="J238" s="30"/>
      <c r="K238" s="29"/>
      <c r="L238" s="29"/>
      <c r="M238" s="45"/>
      <c r="N238" s="45"/>
      <c r="O238" s="45"/>
      <c r="P238" s="45"/>
      <c r="Q238" s="45"/>
      <c r="S238" s="28"/>
      <c r="T238" s="28"/>
      <c r="X238" s="19">
        <v>226</v>
      </c>
    </row>
    <row r="239" spans="10:24">
      <c r="J239" s="30"/>
      <c r="K239" s="29"/>
      <c r="L239" s="29"/>
      <c r="M239" s="45"/>
      <c r="N239" s="45"/>
      <c r="O239" s="45"/>
      <c r="P239" s="45"/>
      <c r="Q239" s="45"/>
      <c r="S239" s="28"/>
      <c r="T239" s="28"/>
      <c r="X239" s="19">
        <v>227</v>
      </c>
    </row>
    <row r="240" spans="10:24">
      <c r="J240" s="30"/>
      <c r="K240" s="29"/>
      <c r="L240" s="29"/>
      <c r="M240" s="45"/>
      <c r="N240" s="45"/>
      <c r="O240" s="45"/>
      <c r="P240" s="45"/>
      <c r="Q240" s="45"/>
      <c r="S240" s="28"/>
      <c r="T240" s="28"/>
      <c r="X240" s="19">
        <v>228</v>
      </c>
    </row>
    <row r="241" spans="10:24">
      <c r="J241" s="30"/>
      <c r="K241" s="29"/>
      <c r="L241" s="29"/>
      <c r="M241" s="45"/>
      <c r="N241" s="45"/>
      <c r="O241" s="45"/>
      <c r="P241" s="45"/>
      <c r="Q241" s="45"/>
      <c r="S241" s="28"/>
      <c r="T241" s="28"/>
      <c r="X241" s="19">
        <v>229</v>
      </c>
    </row>
    <row r="242" spans="10:24">
      <c r="J242" s="30"/>
      <c r="K242" s="29"/>
      <c r="L242" s="29"/>
      <c r="M242" s="45"/>
      <c r="N242" s="45"/>
      <c r="O242" s="45"/>
      <c r="P242" s="45"/>
      <c r="Q242" s="45"/>
      <c r="S242" s="28"/>
      <c r="T242" s="28"/>
      <c r="X242" s="19">
        <v>230</v>
      </c>
    </row>
    <row r="243" spans="10:24">
      <c r="J243" s="30"/>
      <c r="K243" s="29"/>
      <c r="L243" s="29"/>
      <c r="M243" s="45"/>
      <c r="N243" s="45"/>
      <c r="O243" s="45"/>
      <c r="P243" s="45"/>
      <c r="Q243" s="45"/>
      <c r="S243" s="28"/>
      <c r="T243" s="28"/>
      <c r="X243" s="19">
        <v>231</v>
      </c>
    </row>
    <row r="244" spans="10:24">
      <c r="J244" s="30"/>
      <c r="K244" s="29"/>
      <c r="L244" s="29"/>
      <c r="M244" s="45"/>
      <c r="N244" s="45"/>
      <c r="O244" s="45"/>
      <c r="P244" s="45"/>
      <c r="Q244" s="45"/>
      <c r="S244" s="28"/>
      <c r="T244" s="28"/>
      <c r="X244" s="19">
        <v>232</v>
      </c>
    </row>
    <row r="245" spans="10:24">
      <c r="J245" s="30"/>
      <c r="K245" s="29"/>
      <c r="L245" s="29"/>
      <c r="M245" s="45"/>
      <c r="N245" s="45"/>
      <c r="O245" s="45"/>
      <c r="P245" s="45"/>
      <c r="Q245" s="45"/>
      <c r="S245" s="28"/>
      <c r="T245" s="28"/>
      <c r="X245" s="19">
        <v>233</v>
      </c>
    </row>
    <row r="246" spans="10:24">
      <c r="J246" s="30"/>
      <c r="K246" s="29"/>
      <c r="L246" s="29"/>
      <c r="M246" s="45"/>
      <c r="N246" s="45"/>
      <c r="O246" s="45"/>
      <c r="P246" s="45"/>
      <c r="Q246" s="45"/>
      <c r="S246" s="28"/>
      <c r="T246" s="28"/>
      <c r="X246" s="19">
        <v>234</v>
      </c>
    </row>
    <row r="247" spans="10:24">
      <c r="J247" s="30"/>
      <c r="K247" s="29"/>
      <c r="L247" s="29"/>
      <c r="M247" s="45"/>
      <c r="N247" s="45"/>
      <c r="O247" s="45"/>
      <c r="P247" s="45"/>
      <c r="Q247" s="45"/>
      <c r="S247" s="28"/>
      <c r="T247" s="28"/>
      <c r="X247" s="19">
        <v>235</v>
      </c>
    </row>
    <row r="248" spans="10:24">
      <c r="J248" s="30"/>
      <c r="K248" s="29"/>
      <c r="L248" s="29"/>
      <c r="M248" s="45"/>
      <c r="N248" s="45"/>
      <c r="O248" s="45"/>
      <c r="P248" s="45"/>
      <c r="Q248" s="45"/>
      <c r="S248" s="28"/>
      <c r="T248" s="28"/>
      <c r="X248" s="19">
        <v>236</v>
      </c>
    </row>
    <row r="249" spans="10:24">
      <c r="J249" s="30"/>
      <c r="K249" s="29"/>
      <c r="L249" s="29"/>
      <c r="M249" s="45"/>
      <c r="N249" s="45"/>
      <c r="O249" s="45"/>
      <c r="P249" s="45"/>
      <c r="Q249" s="45"/>
      <c r="S249" s="28"/>
      <c r="T249" s="28"/>
      <c r="X249" s="19">
        <v>237</v>
      </c>
    </row>
    <row r="250" spans="10:24">
      <c r="J250" s="30"/>
      <c r="K250" s="29"/>
      <c r="L250" s="29"/>
      <c r="M250" s="45"/>
      <c r="N250" s="45"/>
      <c r="O250" s="45"/>
      <c r="P250" s="45"/>
      <c r="Q250" s="45"/>
      <c r="S250" s="28"/>
      <c r="T250" s="28"/>
      <c r="X250" s="19">
        <v>238</v>
      </c>
    </row>
    <row r="251" spans="10:24">
      <c r="J251" s="30"/>
      <c r="K251" s="29"/>
      <c r="L251" s="29"/>
      <c r="M251" s="45"/>
      <c r="N251" s="45"/>
      <c r="O251" s="45"/>
      <c r="P251" s="45"/>
      <c r="Q251" s="45"/>
      <c r="S251" s="28"/>
      <c r="T251" s="28"/>
      <c r="X251" s="19">
        <v>239</v>
      </c>
    </row>
    <row r="252" spans="10:24">
      <c r="J252" s="30"/>
      <c r="K252" s="29"/>
      <c r="L252" s="29"/>
      <c r="M252" s="45"/>
      <c r="N252" s="45"/>
      <c r="O252" s="45"/>
      <c r="P252" s="45"/>
      <c r="Q252" s="45"/>
      <c r="S252" s="28"/>
      <c r="T252" s="28"/>
      <c r="X252" s="19">
        <v>240</v>
      </c>
    </row>
    <row r="253" spans="10:24">
      <c r="J253" s="30"/>
      <c r="K253" s="29"/>
      <c r="L253" s="29"/>
      <c r="M253" s="45"/>
      <c r="N253" s="45"/>
      <c r="O253" s="45"/>
      <c r="P253" s="45"/>
      <c r="Q253" s="45"/>
      <c r="S253" s="28"/>
      <c r="T253" s="28"/>
      <c r="X253" s="19">
        <v>241</v>
      </c>
    </row>
    <row r="254" spans="10:24">
      <c r="J254" s="30"/>
      <c r="K254" s="29"/>
      <c r="L254" s="29"/>
      <c r="M254" s="45"/>
      <c r="N254" s="45"/>
      <c r="O254" s="45"/>
      <c r="P254" s="45"/>
      <c r="Q254" s="45"/>
      <c r="S254" s="28"/>
      <c r="T254" s="28"/>
      <c r="X254" s="19">
        <v>242</v>
      </c>
    </row>
    <row r="255" spans="10:24">
      <c r="J255" s="30"/>
      <c r="K255" s="29"/>
      <c r="L255" s="29"/>
      <c r="M255" s="45"/>
      <c r="N255" s="45"/>
      <c r="O255" s="45"/>
      <c r="P255" s="45"/>
      <c r="Q255" s="45"/>
      <c r="S255" s="28"/>
      <c r="T255" s="28"/>
      <c r="X255" s="19">
        <v>243</v>
      </c>
    </row>
    <row r="256" spans="10:24">
      <c r="J256" s="30"/>
      <c r="K256" s="29"/>
      <c r="L256" s="29"/>
      <c r="M256" s="45"/>
      <c r="N256" s="45"/>
      <c r="O256" s="45"/>
      <c r="P256" s="45"/>
      <c r="Q256" s="45"/>
      <c r="S256" s="28"/>
      <c r="T256" s="28"/>
      <c r="X256" s="19">
        <v>244</v>
      </c>
    </row>
    <row r="257" spans="10:24">
      <c r="J257" s="30"/>
      <c r="K257" s="29"/>
      <c r="L257" s="29"/>
      <c r="M257" s="45"/>
      <c r="N257" s="45"/>
      <c r="O257" s="45"/>
      <c r="P257" s="45"/>
      <c r="Q257" s="45"/>
      <c r="S257" s="28"/>
      <c r="T257" s="28"/>
      <c r="X257" s="19">
        <v>245</v>
      </c>
    </row>
    <row r="258" spans="10:24">
      <c r="J258" s="30"/>
      <c r="K258" s="29"/>
      <c r="L258" s="29"/>
      <c r="M258" s="45"/>
      <c r="N258" s="45"/>
      <c r="O258" s="45"/>
      <c r="P258" s="45"/>
      <c r="Q258" s="45"/>
      <c r="S258" s="28"/>
      <c r="T258" s="28"/>
      <c r="X258" s="19">
        <v>246</v>
      </c>
    </row>
    <row r="259" spans="10:24">
      <c r="J259" s="30"/>
      <c r="K259" s="29"/>
      <c r="L259" s="29"/>
      <c r="M259" s="45"/>
      <c r="N259" s="45"/>
      <c r="O259" s="45"/>
      <c r="P259" s="45"/>
      <c r="Q259" s="45"/>
      <c r="S259" s="28"/>
      <c r="T259" s="28"/>
      <c r="X259" s="19">
        <v>247</v>
      </c>
    </row>
    <row r="260" spans="10:24">
      <c r="J260" s="30"/>
      <c r="K260" s="29"/>
      <c r="L260" s="29"/>
      <c r="M260" s="45"/>
      <c r="N260" s="45"/>
      <c r="O260" s="45"/>
      <c r="P260" s="45"/>
      <c r="Q260" s="45"/>
      <c r="S260" s="28"/>
      <c r="T260" s="28"/>
      <c r="X260" s="19">
        <v>248</v>
      </c>
    </row>
    <row r="261" spans="10:24">
      <c r="J261" s="30"/>
      <c r="K261" s="29"/>
      <c r="L261" s="29"/>
      <c r="M261" s="45"/>
      <c r="N261" s="45"/>
      <c r="O261" s="45"/>
      <c r="P261" s="45"/>
      <c r="Q261" s="45"/>
      <c r="S261" s="28"/>
      <c r="T261" s="28"/>
      <c r="X261" s="19">
        <v>249</v>
      </c>
    </row>
    <row r="262" spans="10:24">
      <c r="J262" s="30"/>
      <c r="K262" s="29"/>
      <c r="L262" s="29"/>
      <c r="M262" s="45"/>
      <c r="N262" s="45"/>
      <c r="O262" s="45"/>
      <c r="P262" s="45"/>
      <c r="Q262" s="45"/>
      <c r="S262" s="28"/>
      <c r="T262" s="28"/>
      <c r="X262" s="19">
        <v>250</v>
      </c>
    </row>
    <row r="263" spans="10:24">
      <c r="J263" s="30"/>
      <c r="K263" s="29"/>
      <c r="L263" s="29"/>
      <c r="M263" s="45"/>
      <c r="N263" s="45"/>
      <c r="O263" s="45"/>
      <c r="P263" s="45"/>
      <c r="Q263" s="45"/>
      <c r="S263" s="28"/>
      <c r="T263" s="28"/>
      <c r="X263" s="19">
        <v>251</v>
      </c>
    </row>
    <row r="264" spans="10:24">
      <c r="J264" s="30"/>
      <c r="K264" s="29"/>
      <c r="L264" s="29"/>
      <c r="M264" s="45"/>
      <c r="N264" s="45"/>
      <c r="O264" s="45"/>
      <c r="P264" s="45"/>
      <c r="Q264" s="45"/>
      <c r="S264" s="28"/>
      <c r="T264" s="28"/>
      <c r="X264" s="19">
        <v>252</v>
      </c>
    </row>
    <row r="265" spans="10:24">
      <c r="J265" s="30"/>
      <c r="K265" s="29"/>
      <c r="L265" s="29"/>
      <c r="M265" s="45"/>
      <c r="N265" s="45"/>
      <c r="O265" s="45"/>
      <c r="P265" s="45"/>
      <c r="Q265" s="45"/>
      <c r="S265" s="28"/>
      <c r="T265" s="28"/>
      <c r="X265" s="19">
        <v>253</v>
      </c>
    </row>
    <row r="266" spans="10:24">
      <c r="J266" s="30"/>
      <c r="K266" s="29"/>
      <c r="L266" s="29"/>
      <c r="M266" s="45"/>
      <c r="N266" s="45"/>
      <c r="O266" s="45"/>
      <c r="P266" s="45"/>
      <c r="Q266" s="45"/>
      <c r="S266" s="28"/>
      <c r="T266" s="28"/>
      <c r="X266" s="19">
        <v>254</v>
      </c>
    </row>
    <row r="267" spans="10:24">
      <c r="J267" s="30"/>
      <c r="K267" s="29"/>
      <c r="L267" s="29"/>
      <c r="M267" s="45"/>
      <c r="N267" s="45"/>
      <c r="O267" s="45"/>
      <c r="P267" s="45"/>
      <c r="Q267" s="45"/>
      <c r="S267" s="28"/>
      <c r="T267" s="28"/>
      <c r="X267" s="19">
        <v>255</v>
      </c>
    </row>
    <row r="268" spans="10:24">
      <c r="J268" s="30"/>
      <c r="K268" s="29"/>
      <c r="L268" s="29"/>
      <c r="M268" s="45"/>
      <c r="N268" s="45"/>
      <c r="O268" s="45"/>
      <c r="P268" s="45"/>
      <c r="Q268" s="45"/>
      <c r="S268" s="28"/>
      <c r="T268" s="28"/>
      <c r="X268" s="19">
        <v>256</v>
      </c>
    </row>
    <row r="269" spans="10:24">
      <c r="J269" s="30"/>
      <c r="K269" s="29"/>
      <c r="L269" s="29"/>
      <c r="M269" s="45"/>
      <c r="N269" s="45"/>
      <c r="O269" s="45"/>
      <c r="P269" s="45"/>
      <c r="Q269" s="45"/>
      <c r="S269" s="28"/>
      <c r="T269" s="28"/>
      <c r="X269" s="19">
        <v>257</v>
      </c>
    </row>
    <row r="270" spans="10:24">
      <c r="J270" s="30"/>
      <c r="K270" s="29"/>
      <c r="L270" s="29"/>
      <c r="M270" s="45"/>
      <c r="N270" s="45"/>
      <c r="O270" s="45"/>
      <c r="P270" s="45"/>
      <c r="Q270" s="45"/>
      <c r="S270" s="28"/>
      <c r="T270" s="28"/>
      <c r="X270" s="19">
        <v>258</v>
      </c>
    </row>
    <row r="271" spans="10:24">
      <c r="J271" s="30"/>
      <c r="K271" s="29"/>
      <c r="L271" s="29"/>
      <c r="M271" s="45"/>
      <c r="N271" s="45"/>
      <c r="O271" s="45"/>
      <c r="P271" s="45"/>
      <c r="Q271" s="45"/>
      <c r="S271" s="28"/>
      <c r="T271" s="28"/>
      <c r="X271" s="19">
        <v>259</v>
      </c>
    </row>
    <row r="272" spans="10:24">
      <c r="J272" s="30"/>
      <c r="K272" s="29"/>
      <c r="L272" s="29"/>
      <c r="M272" s="45"/>
      <c r="N272" s="45"/>
      <c r="O272" s="45"/>
      <c r="P272" s="45"/>
      <c r="Q272" s="45"/>
      <c r="S272" s="28"/>
      <c r="T272" s="28"/>
      <c r="X272" s="19">
        <v>260</v>
      </c>
    </row>
    <row r="273" spans="10:24">
      <c r="J273" s="30"/>
      <c r="K273" s="29"/>
      <c r="L273" s="29"/>
      <c r="M273" s="45"/>
      <c r="N273" s="45"/>
      <c r="O273" s="45"/>
      <c r="P273" s="45"/>
      <c r="Q273" s="45"/>
      <c r="S273" s="28"/>
      <c r="T273" s="28"/>
      <c r="X273" s="19">
        <v>261</v>
      </c>
    </row>
    <row r="274" spans="10:24">
      <c r="J274" s="30"/>
      <c r="K274" s="29"/>
      <c r="L274" s="29"/>
      <c r="M274" s="45"/>
      <c r="N274" s="45"/>
      <c r="O274" s="45"/>
      <c r="P274" s="45"/>
      <c r="Q274" s="45"/>
      <c r="S274" s="28"/>
      <c r="T274" s="28"/>
      <c r="X274" s="19">
        <v>262</v>
      </c>
    </row>
    <row r="275" spans="10:24">
      <c r="J275" s="30"/>
      <c r="K275" s="29"/>
      <c r="L275" s="29"/>
      <c r="M275" s="45"/>
      <c r="N275" s="45"/>
      <c r="O275" s="45"/>
      <c r="P275" s="45"/>
      <c r="Q275" s="45"/>
      <c r="S275" s="28"/>
      <c r="T275" s="28"/>
      <c r="X275" s="19">
        <v>263</v>
      </c>
    </row>
    <row r="276" spans="10:24">
      <c r="J276" s="30"/>
      <c r="K276" s="29"/>
      <c r="L276" s="29"/>
      <c r="M276" s="45"/>
      <c r="N276" s="45"/>
      <c r="O276" s="45"/>
      <c r="P276" s="45"/>
      <c r="Q276" s="45"/>
      <c r="S276" s="28"/>
      <c r="T276" s="28"/>
      <c r="X276" s="19">
        <v>264</v>
      </c>
    </row>
    <row r="277" spans="10:24">
      <c r="J277" s="30"/>
      <c r="K277" s="29"/>
      <c r="L277" s="29"/>
      <c r="M277" s="45"/>
      <c r="N277" s="45"/>
      <c r="O277" s="45"/>
      <c r="P277" s="45"/>
      <c r="Q277" s="45"/>
      <c r="S277" s="28"/>
      <c r="T277" s="28"/>
      <c r="X277" s="19">
        <v>265</v>
      </c>
    </row>
    <row r="278" spans="10:24">
      <c r="J278" s="30"/>
      <c r="K278" s="29"/>
      <c r="L278" s="29"/>
      <c r="M278" s="45"/>
      <c r="N278" s="45"/>
      <c r="O278" s="45"/>
      <c r="P278" s="45"/>
      <c r="Q278" s="45"/>
      <c r="S278" s="28"/>
      <c r="T278" s="28"/>
      <c r="X278" s="19">
        <v>266</v>
      </c>
    </row>
    <row r="279" spans="10:24">
      <c r="J279" s="30"/>
      <c r="K279" s="29"/>
      <c r="L279" s="29"/>
      <c r="M279" s="45"/>
      <c r="N279" s="45"/>
      <c r="O279" s="45"/>
      <c r="P279" s="45"/>
      <c r="Q279" s="45"/>
      <c r="S279" s="28"/>
      <c r="T279" s="28"/>
      <c r="X279" s="19">
        <v>267</v>
      </c>
    </row>
    <row r="280" spans="10:24">
      <c r="J280" s="30"/>
      <c r="K280" s="29"/>
      <c r="L280" s="29"/>
      <c r="M280" s="45"/>
      <c r="N280" s="45"/>
      <c r="O280" s="45"/>
      <c r="P280" s="45"/>
      <c r="Q280" s="45"/>
      <c r="S280" s="28"/>
      <c r="T280" s="28"/>
      <c r="X280" s="19">
        <v>268</v>
      </c>
    </row>
    <row r="281" spans="10:24">
      <c r="J281" s="30"/>
      <c r="K281" s="29"/>
      <c r="L281" s="29"/>
      <c r="M281" s="45"/>
      <c r="N281" s="45"/>
      <c r="O281" s="45"/>
      <c r="P281" s="45"/>
      <c r="Q281" s="45"/>
      <c r="S281" s="28"/>
      <c r="T281" s="28"/>
      <c r="X281" s="19">
        <v>269</v>
      </c>
    </row>
    <row r="282" spans="10:24">
      <c r="J282" s="30"/>
      <c r="K282" s="29"/>
      <c r="L282" s="29"/>
      <c r="M282" s="45"/>
      <c r="N282" s="45"/>
      <c r="O282" s="45"/>
      <c r="P282" s="45"/>
      <c r="Q282" s="45"/>
      <c r="S282" s="28"/>
      <c r="T282" s="28"/>
      <c r="X282" s="19">
        <v>270</v>
      </c>
    </row>
    <row r="283" spans="10:24">
      <c r="J283" s="30"/>
      <c r="K283" s="29"/>
      <c r="L283" s="29"/>
      <c r="M283" s="45"/>
      <c r="N283" s="45"/>
      <c r="O283" s="45"/>
      <c r="P283" s="45"/>
      <c r="Q283" s="45"/>
      <c r="S283" s="28"/>
      <c r="T283" s="28"/>
      <c r="X283" s="19">
        <v>271</v>
      </c>
    </row>
    <row r="284" spans="10:24">
      <c r="J284" s="30"/>
      <c r="K284" s="29"/>
      <c r="L284" s="29"/>
      <c r="M284" s="45"/>
      <c r="N284" s="45"/>
      <c r="O284" s="45"/>
      <c r="P284" s="45"/>
      <c r="Q284" s="45"/>
      <c r="S284" s="28"/>
      <c r="T284" s="28"/>
      <c r="X284" s="19">
        <v>272</v>
      </c>
    </row>
    <row r="285" spans="10:24">
      <c r="J285" s="30"/>
      <c r="K285" s="29"/>
      <c r="L285" s="29"/>
      <c r="M285" s="45"/>
      <c r="N285" s="45"/>
      <c r="O285" s="45"/>
      <c r="P285" s="45"/>
      <c r="Q285" s="45"/>
      <c r="S285" s="28"/>
      <c r="T285" s="28"/>
      <c r="X285" s="19">
        <v>273</v>
      </c>
    </row>
    <row r="286" spans="10:24">
      <c r="J286" s="30"/>
      <c r="K286" s="29"/>
      <c r="L286" s="29"/>
      <c r="M286" s="45"/>
      <c r="N286" s="45"/>
      <c r="O286" s="45"/>
      <c r="P286" s="45"/>
      <c r="Q286" s="45"/>
      <c r="S286" s="28"/>
      <c r="T286" s="28"/>
      <c r="X286" s="19">
        <v>274</v>
      </c>
    </row>
    <row r="287" spans="10:24">
      <c r="J287" s="30"/>
      <c r="K287" s="29"/>
      <c r="L287" s="29"/>
      <c r="M287" s="45"/>
      <c r="N287" s="45"/>
      <c r="O287" s="45"/>
      <c r="P287" s="45"/>
      <c r="Q287" s="45"/>
      <c r="S287" s="28"/>
      <c r="T287" s="28"/>
      <c r="X287" s="19">
        <v>275</v>
      </c>
    </row>
    <row r="288" spans="10:24">
      <c r="J288" s="30"/>
      <c r="K288" s="29"/>
      <c r="L288" s="29"/>
      <c r="M288" s="45"/>
      <c r="N288" s="45"/>
      <c r="O288" s="45"/>
      <c r="P288" s="45"/>
      <c r="Q288" s="45"/>
      <c r="S288" s="28"/>
      <c r="T288" s="28"/>
      <c r="X288" s="19">
        <v>276</v>
      </c>
    </row>
    <row r="289" spans="10:24">
      <c r="J289" s="30"/>
      <c r="K289" s="29"/>
      <c r="L289" s="29"/>
      <c r="M289" s="45"/>
      <c r="N289" s="45"/>
      <c r="O289" s="45"/>
      <c r="P289" s="45"/>
      <c r="Q289" s="45"/>
      <c r="S289" s="28"/>
      <c r="T289" s="28"/>
      <c r="X289" s="19">
        <v>277</v>
      </c>
    </row>
    <row r="290" spans="10:24">
      <c r="J290" s="30"/>
      <c r="K290" s="29"/>
      <c r="L290" s="29"/>
      <c r="M290" s="45"/>
      <c r="N290" s="45"/>
      <c r="O290" s="45"/>
      <c r="P290" s="45"/>
      <c r="Q290" s="45"/>
      <c r="S290" s="28"/>
      <c r="T290" s="28"/>
      <c r="X290" s="19">
        <v>278</v>
      </c>
    </row>
    <row r="291" spans="10:24">
      <c r="J291" s="30"/>
      <c r="K291" s="29"/>
      <c r="L291" s="29"/>
      <c r="M291" s="45"/>
      <c r="N291" s="45"/>
      <c r="O291" s="45"/>
      <c r="P291" s="45"/>
      <c r="Q291" s="45"/>
      <c r="S291" s="28"/>
      <c r="T291" s="28"/>
      <c r="X291" s="19">
        <v>279</v>
      </c>
    </row>
    <row r="292" spans="10:24">
      <c r="J292" s="30"/>
      <c r="K292" s="29"/>
      <c r="L292" s="29"/>
      <c r="M292" s="45"/>
      <c r="N292" s="45"/>
      <c r="O292" s="45"/>
      <c r="P292" s="45"/>
      <c r="Q292" s="45"/>
      <c r="S292" s="28"/>
      <c r="T292" s="28"/>
      <c r="X292" s="19">
        <v>280</v>
      </c>
    </row>
    <row r="293" spans="10:24">
      <c r="J293" s="30"/>
      <c r="K293" s="29"/>
      <c r="L293" s="29"/>
      <c r="M293" s="45"/>
      <c r="N293" s="45"/>
      <c r="O293" s="45"/>
      <c r="P293" s="45"/>
      <c r="Q293" s="45"/>
      <c r="S293" s="28"/>
      <c r="T293" s="28"/>
      <c r="X293" s="19">
        <v>281</v>
      </c>
    </row>
    <row r="294" spans="10:24">
      <c r="J294" s="30"/>
      <c r="K294" s="29"/>
      <c r="L294" s="29"/>
      <c r="M294" s="45"/>
      <c r="N294" s="45"/>
      <c r="O294" s="45"/>
      <c r="P294" s="45"/>
      <c r="Q294" s="45"/>
      <c r="S294" s="28"/>
      <c r="T294" s="28"/>
      <c r="X294" s="19">
        <v>282</v>
      </c>
    </row>
    <row r="295" spans="10:24">
      <c r="J295" s="30"/>
      <c r="K295" s="29"/>
      <c r="L295" s="29"/>
      <c r="M295" s="45"/>
      <c r="N295" s="45"/>
      <c r="O295" s="45"/>
      <c r="P295" s="45"/>
      <c r="Q295" s="45"/>
      <c r="S295" s="28"/>
      <c r="T295" s="28"/>
      <c r="X295" s="19">
        <v>283</v>
      </c>
    </row>
    <row r="296" spans="10:24">
      <c r="J296" s="30"/>
      <c r="K296" s="29"/>
      <c r="L296" s="29"/>
      <c r="M296" s="45"/>
      <c r="N296" s="45"/>
      <c r="O296" s="45"/>
      <c r="P296" s="45"/>
      <c r="Q296" s="45"/>
      <c r="S296" s="28"/>
      <c r="T296" s="28"/>
      <c r="X296" s="19">
        <v>284</v>
      </c>
    </row>
    <row r="297" spans="10:24">
      <c r="J297" s="30"/>
      <c r="K297" s="29"/>
      <c r="L297" s="29"/>
      <c r="M297" s="45"/>
      <c r="N297" s="45"/>
      <c r="O297" s="45"/>
      <c r="P297" s="45"/>
      <c r="Q297" s="45"/>
      <c r="S297" s="28"/>
      <c r="T297" s="28"/>
      <c r="X297" s="19">
        <v>285</v>
      </c>
    </row>
    <row r="298" spans="10:24">
      <c r="J298" s="30"/>
      <c r="K298" s="29"/>
      <c r="L298" s="29"/>
      <c r="M298" s="45"/>
      <c r="N298" s="45"/>
      <c r="O298" s="45"/>
      <c r="P298" s="45"/>
      <c r="Q298" s="45"/>
      <c r="S298" s="28"/>
      <c r="T298" s="28"/>
      <c r="X298" s="19">
        <v>286</v>
      </c>
    </row>
    <row r="299" spans="10:24">
      <c r="J299" s="30"/>
      <c r="K299" s="29"/>
      <c r="L299" s="29"/>
      <c r="M299" s="45"/>
      <c r="N299" s="45"/>
      <c r="O299" s="45"/>
      <c r="P299" s="45"/>
      <c r="Q299" s="45"/>
      <c r="S299" s="28"/>
      <c r="T299" s="28"/>
      <c r="X299" s="19">
        <v>287</v>
      </c>
    </row>
    <row r="300" spans="10:24">
      <c r="J300" s="30"/>
      <c r="K300" s="29"/>
      <c r="L300" s="29"/>
      <c r="M300" s="45"/>
      <c r="N300" s="45"/>
      <c r="O300" s="45"/>
      <c r="P300" s="45"/>
      <c r="Q300" s="45"/>
      <c r="S300" s="28"/>
      <c r="T300" s="28"/>
      <c r="X300" s="19">
        <v>288</v>
      </c>
    </row>
    <row r="301" spans="10:24">
      <c r="J301" s="30"/>
      <c r="K301" s="29"/>
      <c r="L301" s="29"/>
      <c r="M301" s="45"/>
      <c r="N301" s="45"/>
      <c r="O301" s="45"/>
      <c r="P301" s="45"/>
      <c r="Q301" s="45"/>
      <c r="S301" s="28"/>
      <c r="T301" s="28"/>
      <c r="X301" s="19">
        <v>289</v>
      </c>
    </row>
    <row r="302" spans="10:24">
      <c r="J302" s="30"/>
      <c r="K302" s="29"/>
      <c r="L302" s="29"/>
      <c r="M302" s="45"/>
      <c r="N302" s="45"/>
      <c r="O302" s="45"/>
      <c r="P302" s="45"/>
      <c r="Q302" s="45"/>
      <c r="S302" s="28"/>
      <c r="T302" s="28"/>
      <c r="X302" s="19">
        <v>290</v>
      </c>
    </row>
    <row r="303" spans="10:24">
      <c r="J303" s="30"/>
      <c r="K303" s="29"/>
      <c r="L303" s="29"/>
      <c r="M303" s="45"/>
      <c r="N303" s="45"/>
      <c r="O303" s="45"/>
      <c r="P303" s="45"/>
      <c r="Q303" s="45"/>
      <c r="S303" s="28"/>
      <c r="T303" s="28"/>
      <c r="X303" s="19">
        <v>291</v>
      </c>
    </row>
    <row r="304" spans="10:24">
      <c r="J304" s="30"/>
      <c r="K304" s="29"/>
      <c r="L304" s="29"/>
      <c r="M304" s="45"/>
      <c r="N304" s="45"/>
      <c r="O304" s="45"/>
      <c r="P304" s="45"/>
      <c r="Q304" s="45"/>
      <c r="S304" s="28"/>
      <c r="T304" s="28"/>
      <c r="X304" s="19">
        <v>292</v>
      </c>
    </row>
    <row r="305" spans="11:24">
      <c r="K305" s="29"/>
      <c r="L305" s="29"/>
      <c r="M305" s="45"/>
      <c r="N305" s="45"/>
      <c r="O305" s="45"/>
      <c r="P305" s="45"/>
      <c r="Q305" s="45"/>
      <c r="S305" s="28"/>
      <c r="T305" s="28"/>
      <c r="X305" s="19">
        <v>293</v>
      </c>
    </row>
    <row r="306" spans="11:24">
      <c r="K306" s="29"/>
      <c r="L306" s="29"/>
      <c r="M306" s="45"/>
      <c r="N306" s="45"/>
      <c r="O306" s="45"/>
      <c r="P306" s="45"/>
      <c r="Q306" s="45"/>
      <c r="S306" s="28"/>
      <c r="T306" s="28"/>
      <c r="X306" s="19">
        <v>294</v>
      </c>
    </row>
    <row r="307" spans="11:24">
      <c r="K307" s="29"/>
      <c r="L307" s="29"/>
      <c r="M307" s="45"/>
      <c r="N307" s="45"/>
      <c r="O307" s="45"/>
      <c r="P307" s="45"/>
      <c r="Q307" s="45"/>
      <c r="S307" s="28"/>
      <c r="T307" s="28"/>
      <c r="X307" s="19">
        <v>295</v>
      </c>
    </row>
    <row r="308" spans="11:24">
      <c r="K308" s="29"/>
      <c r="L308" s="29"/>
      <c r="M308" s="45"/>
      <c r="N308" s="45"/>
      <c r="O308" s="45"/>
      <c r="P308" s="45"/>
      <c r="Q308" s="45"/>
      <c r="S308" s="28"/>
      <c r="T308" s="28"/>
      <c r="X308" s="19">
        <v>296</v>
      </c>
    </row>
    <row r="309" spans="11:24">
      <c r="K309" s="29"/>
      <c r="L309" s="29"/>
      <c r="M309" s="45"/>
      <c r="N309" s="45"/>
      <c r="O309" s="45"/>
      <c r="P309" s="45"/>
      <c r="Q309" s="45"/>
      <c r="S309" s="28"/>
      <c r="T309" s="28"/>
      <c r="X309" s="19">
        <v>297</v>
      </c>
    </row>
    <row r="310" spans="11:24">
      <c r="K310" s="29"/>
      <c r="L310" s="29"/>
      <c r="M310" s="45"/>
      <c r="N310" s="45"/>
      <c r="O310" s="45"/>
      <c r="P310" s="45"/>
      <c r="Q310" s="45"/>
      <c r="S310" s="28"/>
      <c r="T310" s="28"/>
      <c r="X310" s="19">
        <v>298</v>
      </c>
    </row>
    <row r="311" spans="11:24">
      <c r="K311" s="29"/>
      <c r="L311" s="29"/>
      <c r="M311" s="45"/>
      <c r="N311" s="45"/>
      <c r="O311" s="45"/>
      <c r="P311" s="45"/>
      <c r="Q311" s="45"/>
      <c r="S311" s="28"/>
      <c r="T311" s="28"/>
      <c r="X311" s="19">
        <v>299</v>
      </c>
    </row>
    <row r="312" spans="11:24">
      <c r="K312" s="29"/>
      <c r="L312" s="29"/>
      <c r="M312" s="45"/>
      <c r="N312" s="45"/>
      <c r="O312" s="45"/>
      <c r="P312" s="45"/>
      <c r="Q312" s="45"/>
      <c r="S312" s="28"/>
      <c r="T312" s="28"/>
      <c r="X312" s="19">
        <v>300</v>
      </c>
    </row>
    <row r="313" spans="11:24">
      <c r="K313" s="1"/>
      <c r="L313" s="1"/>
      <c r="M313" s="45"/>
      <c r="N313" s="45"/>
      <c r="O313" s="45"/>
      <c r="P313" s="45"/>
      <c r="Q313" s="45"/>
      <c r="S313" s="28"/>
      <c r="T313" s="28"/>
      <c r="X313" s="19">
        <v>301</v>
      </c>
    </row>
    <row r="314" spans="11:24">
      <c r="K314" s="1"/>
      <c r="L314" s="1"/>
      <c r="M314" s="45"/>
      <c r="N314" s="45"/>
      <c r="O314" s="45"/>
      <c r="P314" s="45"/>
      <c r="Q314" s="45"/>
      <c r="S314" s="28"/>
      <c r="T314" s="28"/>
      <c r="X314" s="19">
        <v>302</v>
      </c>
    </row>
    <row r="315" spans="11:24">
      <c r="K315" s="1"/>
      <c r="L315" s="1"/>
      <c r="M315" s="45"/>
      <c r="N315" s="45"/>
      <c r="O315" s="45"/>
      <c r="P315" s="45"/>
      <c r="Q315" s="45"/>
      <c r="S315" s="28"/>
      <c r="T315" s="28"/>
      <c r="X315" s="19">
        <v>303</v>
      </c>
    </row>
    <row r="316" spans="11:24">
      <c r="K316" s="1"/>
      <c r="L316" s="1"/>
      <c r="M316" s="45"/>
      <c r="N316" s="45"/>
      <c r="O316" s="45"/>
      <c r="P316" s="45"/>
      <c r="Q316" s="45"/>
      <c r="S316" s="28"/>
      <c r="T316" s="28"/>
      <c r="X316" s="19">
        <v>304</v>
      </c>
    </row>
    <row r="317" spans="11:24">
      <c r="K317" s="1"/>
      <c r="L317" s="1"/>
      <c r="M317" s="45"/>
      <c r="N317" s="45"/>
      <c r="O317" s="45"/>
      <c r="P317" s="45"/>
      <c r="Q317" s="45"/>
      <c r="S317" s="28"/>
      <c r="T317" s="28"/>
      <c r="X317" s="19">
        <v>305</v>
      </c>
    </row>
    <row r="318" spans="11:24">
      <c r="K318" s="1"/>
      <c r="L318" s="1"/>
      <c r="M318" s="45"/>
      <c r="N318" s="45"/>
      <c r="O318" s="45"/>
      <c r="P318" s="45"/>
      <c r="Q318" s="45"/>
      <c r="S318" s="28"/>
      <c r="T318" s="28"/>
      <c r="X318" s="19">
        <v>306</v>
      </c>
    </row>
    <row r="319" spans="11:24">
      <c r="K319" s="1"/>
      <c r="L319" s="1"/>
      <c r="M319" s="45"/>
      <c r="N319" s="45"/>
      <c r="O319" s="45"/>
      <c r="P319" s="45"/>
      <c r="Q319" s="45"/>
      <c r="S319" s="28"/>
      <c r="T319" s="28"/>
      <c r="X319" s="19">
        <v>307</v>
      </c>
    </row>
    <row r="320" spans="11:24">
      <c r="K320" s="1"/>
      <c r="L320" s="1"/>
      <c r="M320" s="45"/>
      <c r="N320" s="45"/>
      <c r="O320" s="45"/>
      <c r="P320" s="45"/>
      <c r="Q320" s="45"/>
      <c r="S320" s="28"/>
      <c r="T320" s="28"/>
      <c r="X320" s="19">
        <v>308</v>
      </c>
    </row>
    <row r="321" spans="11:24">
      <c r="K321" s="1"/>
      <c r="L321" s="1"/>
      <c r="M321" s="45"/>
      <c r="N321" s="45"/>
      <c r="O321" s="45"/>
      <c r="P321" s="45"/>
      <c r="Q321" s="45"/>
      <c r="S321" s="28"/>
      <c r="T321" s="28"/>
      <c r="X321" s="19">
        <v>309</v>
      </c>
    </row>
    <row r="322" spans="11:24">
      <c r="K322" s="1"/>
      <c r="L322" s="1"/>
      <c r="M322" s="45"/>
      <c r="N322" s="45"/>
      <c r="O322" s="45"/>
      <c r="P322" s="45"/>
      <c r="Q322" s="45"/>
      <c r="S322" s="28"/>
      <c r="T322" s="28"/>
      <c r="X322" s="19">
        <v>310</v>
      </c>
    </row>
    <row r="323" spans="11:24">
      <c r="K323" s="1"/>
      <c r="L323" s="1"/>
      <c r="M323" s="45"/>
      <c r="N323" s="45"/>
      <c r="O323" s="45"/>
      <c r="P323" s="45"/>
      <c r="Q323" s="45"/>
      <c r="S323" s="28"/>
      <c r="T323" s="28"/>
      <c r="X323" s="19">
        <v>311</v>
      </c>
    </row>
    <row r="324" spans="11:24">
      <c r="K324" s="1"/>
      <c r="L324" s="1"/>
      <c r="M324" s="45"/>
      <c r="N324" s="45"/>
      <c r="O324" s="45"/>
      <c r="P324" s="45"/>
      <c r="Q324" s="45"/>
      <c r="S324" s="28"/>
      <c r="T324" s="28"/>
      <c r="X324" s="19">
        <v>312</v>
      </c>
    </row>
    <row r="325" spans="11:24">
      <c r="K325" s="1"/>
      <c r="L325" s="1"/>
      <c r="M325" s="45"/>
      <c r="N325" s="45"/>
      <c r="O325" s="45"/>
      <c r="P325" s="45"/>
      <c r="Q325" s="45"/>
      <c r="S325" s="28"/>
      <c r="T325" s="28"/>
      <c r="X325" s="19">
        <v>313</v>
      </c>
    </row>
    <row r="326" spans="11:24">
      <c r="K326" s="1"/>
      <c r="L326" s="1"/>
      <c r="M326" s="45"/>
      <c r="N326" s="45"/>
      <c r="O326" s="45"/>
      <c r="P326" s="45"/>
      <c r="Q326" s="45"/>
      <c r="S326" s="28"/>
      <c r="T326" s="28"/>
      <c r="X326" s="19">
        <v>314</v>
      </c>
    </row>
    <row r="327" spans="11:24">
      <c r="K327" s="1"/>
      <c r="L327" s="1"/>
      <c r="M327" s="45"/>
      <c r="N327" s="45"/>
      <c r="O327" s="45"/>
      <c r="P327" s="45"/>
      <c r="Q327" s="45"/>
      <c r="S327" s="28"/>
      <c r="T327" s="28"/>
      <c r="X327" s="19">
        <v>315</v>
      </c>
    </row>
    <row r="328" spans="11:24">
      <c r="K328" s="1"/>
      <c r="L328" s="1"/>
      <c r="M328" s="45"/>
      <c r="N328" s="45"/>
      <c r="O328" s="45"/>
      <c r="P328" s="45"/>
      <c r="Q328" s="45"/>
      <c r="S328" s="28"/>
      <c r="T328" s="28"/>
      <c r="X328" s="19">
        <v>316</v>
      </c>
    </row>
    <row r="329" spans="11:24">
      <c r="K329" s="1"/>
      <c r="L329" s="1"/>
      <c r="M329" s="45"/>
      <c r="N329" s="45"/>
      <c r="O329" s="45"/>
      <c r="P329" s="45"/>
      <c r="Q329" s="45"/>
      <c r="S329" s="28"/>
      <c r="T329" s="28"/>
      <c r="X329" s="19">
        <v>317</v>
      </c>
    </row>
    <row r="330" spans="11:24">
      <c r="K330" s="1"/>
      <c r="L330" s="1"/>
      <c r="M330" s="45"/>
      <c r="N330" s="45"/>
      <c r="O330" s="45"/>
      <c r="P330" s="45"/>
      <c r="Q330" s="45"/>
      <c r="S330" s="28"/>
      <c r="T330" s="28"/>
      <c r="X330" s="19">
        <v>318</v>
      </c>
    </row>
    <row r="331" spans="11:24">
      <c r="K331" s="1"/>
      <c r="L331" s="1"/>
      <c r="M331" s="45"/>
      <c r="N331" s="45"/>
      <c r="O331" s="45"/>
      <c r="P331" s="45"/>
      <c r="Q331" s="45"/>
      <c r="S331" s="28"/>
      <c r="T331" s="28"/>
      <c r="X331" s="19">
        <v>319</v>
      </c>
    </row>
    <row r="332" spans="11:24">
      <c r="K332" s="1"/>
      <c r="L332" s="1"/>
      <c r="M332" s="45"/>
      <c r="N332" s="45"/>
      <c r="O332" s="45"/>
      <c r="P332" s="45"/>
      <c r="Q332" s="45"/>
      <c r="S332" s="28"/>
      <c r="T332" s="28"/>
      <c r="X332" s="19">
        <v>320</v>
      </c>
    </row>
    <row r="333" spans="11:24">
      <c r="K333" s="1"/>
      <c r="L333" s="1"/>
      <c r="M333" s="45"/>
      <c r="N333" s="45"/>
      <c r="O333" s="45"/>
      <c r="P333" s="45"/>
      <c r="Q333" s="45"/>
      <c r="S333" s="28"/>
      <c r="T333" s="28"/>
      <c r="X333" s="19">
        <v>321</v>
      </c>
    </row>
    <row r="334" spans="11:24">
      <c r="K334" s="1"/>
      <c r="L334" s="1"/>
      <c r="M334" s="45"/>
      <c r="N334" s="45"/>
      <c r="O334" s="45"/>
      <c r="P334" s="45"/>
      <c r="Q334" s="45"/>
      <c r="S334" s="28"/>
      <c r="T334" s="28"/>
      <c r="X334" s="19">
        <v>322</v>
      </c>
    </row>
    <row r="335" spans="11:24">
      <c r="K335" s="1"/>
      <c r="L335" s="1"/>
      <c r="M335" s="45"/>
      <c r="N335" s="45"/>
      <c r="O335" s="45"/>
      <c r="P335" s="45"/>
      <c r="Q335" s="45"/>
      <c r="S335" s="28"/>
      <c r="T335" s="28"/>
      <c r="X335" s="19">
        <v>323</v>
      </c>
    </row>
    <row r="336" spans="11:24">
      <c r="K336" s="1"/>
      <c r="L336" s="1"/>
      <c r="M336" s="45"/>
      <c r="N336" s="45"/>
      <c r="O336" s="45"/>
      <c r="P336" s="45"/>
      <c r="Q336" s="45"/>
      <c r="S336" s="28"/>
      <c r="T336" s="28"/>
      <c r="X336" s="19">
        <v>324</v>
      </c>
    </row>
    <row r="337" spans="11:24">
      <c r="K337" s="1"/>
      <c r="L337" s="1"/>
      <c r="M337" s="45"/>
      <c r="N337" s="45"/>
      <c r="O337" s="45"/>
      <c r="P337" s="45"/>
      <c r="Q337" s="45"/>
      <c r="S337" s="28"/>
      <c r="T337" s="28"/>
      <c r="X337" s="19">
        <v>325</v>
      </c>
    </row>
    <row r="338" spans="11:24">
      <c r="K338" s="1"/>
      <c r="L338" s="1"/>
      <c r="M338" s="45"/>
      <c r="N338" s="45"/>
      <c r="O338" s="45"/>
      <c r="P338" s="45"/>
      <c r="Q338" s="45"/>
      <c r="S338" s="28"/>
      <c r="T338" s="28"/>
      <c r="X338" s="19">
        <v>326</v>
      </c>
    </row>
    <row r="339" spans="11:24">
      <c r="K339" s="1"/>
      <c r="L339" s="1"/>
      <c r="M339" s="45"/>
      <c r="N339" s="45"/>
      <c r="O339" s="45"/>
      <c r="P339" s="45"/>
      <c r="Q339" s="45"/>
      <c r="S339" s="28"/>
      <c r="T339" s="28"/>
      <c r="X339" s="19">
        <v>327</v>
      </c>
    </row>
    <row r="340" spans="11:24">
      <c r="K340" s="1"/>
      <c r="L340" s="1"/>
      <c r="M340" s="45"/>
      <c r="N340" s="45"/>
      <c r="O340" s="45"/>
      <c r="P340" s="45"/>
      <c r="Q340" s="45"/>
      <c r="S340" s="28"/>
      <c r="T340" s="28"/>
      <c r="X340" s="19">
        <v>328</v>
      </c>
    </row>
    <row r="341" spans="11:24">
      <c r="K341" s="1"/>
      <c r="L341" s="1"/>
      <c r="M341" s="45"/>
      <c r="N341" s="45"/>
      <c r="O341" s="45"/>
      <c r="P341" s="45"/>
      <c r="Q341" s="45"/>
      <c r="S341" s="28"/>
      <c r="T341" s="28"/>
      <c r="X341" s="19">
        <v>329</v>
      </c>
    </row>
    <row r="342" spans="11:24">
      <c r="K342" s="1"/>
      <c r="L342" s="1"/>
      <c r="M342" s="45"/>
      <c r="N342" s="45"/>
      <c r="O342" s="45"/>
      <c r="P342" s="45"/>
      <c r="Q342" s="45"/>
      <c r="S342" s="28"/>
      <c r="T342" s="28"/>
      <c r="X342" s="19">
        <v>330</v>
      </c>
    </row>
    <row r="343" spans="11:24">
      <c r="K343" s="1"/>
      <c r="L343" s="1"/>
      <c r="M343" s="45"/>
      <c r="N343" s="45"/>
      <c r="O343" s="45"/>
      <c r="P343" s="45"/>
      <c r="Q343" s="45"/>
      <c r="S343" s="28"/>
      <c r="T343" s="28"/>
      <c r="X343" s="19">
        <v>331</v>
      </c>
    </row>
    <row r="344" spans="11:24">
      <c r="K344" s="1"/>
      <c r="L344" s="1"/>
      <c r="M344" s="45"/>
      <c r="N344" s="45"/>
      <c r="O344" s="45"/>
      <c r="P344" s="45"/>
      <c r="Q344" s="45"/>
      <c r="S344" s="28"/>
      <c r="T344" s="28"/>
      <c r="X344" s="19">
        <v>332</v>
      </c>
    </row>
    <row r="345" spans="11:24">
      <c r="K345" s="1"/>
      <c r="L345" s="1"/>
      <c r="M345" s="45"/>
      <c r="N345" s="45"/>
      <c r="O345" s="45"/>
      <c r="P345" s="45"/>
      <c r="Q345" s="45"/>
      <c r="S345" s="28"/>
      <c r="T345" s="28"/>
      <c r="X345" s="19">
        <v>333</v>
      </c>
    </row>
    <row r="346" spans="11:24">
      <c r="K346" s="1"/>
      <c r="L346" s="1"/>
      <c r="M346" s="45"/>
      <c r="N346" s="45"/>
      <c r="O346" s="45"/>
      <c r="P346" s="45"/>
      <c r="Q346" s="45"/>
      <c r="S346" s="28"/>
      <c r="T346" s="28"/>
      <c r="X346" s="19">
        <v>334</v>
      </c>
    </row>
    <row r="347" spans="11:24">
      <c r="K347" s="1"/>
      <c r="L347" s="1"/>
      <c r="M347" s="45"/>
      <c r="N347" s="45"/>
      <c r="O347" s="45"/>
      <c r="P347" s="45"/>
      <c r="Q347" s="45"/>
      <c r="S347" s="28"/>
      <c r="T347" s="28"/>
      <c r="X347" s="19">
        <v>335</v>
      </c>
    </row>
    <row r="348" spans="11:24">
      <c r="K348" s="1"/>
      <c r="L348" s="1"/>
      <c r="M348" s="45"/>
      <c r="N348" s="45"/>
      <c r="O348" s="45"/>
      <c r="P348" s="45"/>
      <c r="Q348" s="45"/>
      <c r="S348" s="28"/>
      <c r="T348" s="28"/>
      <c r="X348" s="19">
        <v>336</v>
      </c>
    </row>
    <row r="349" spans="11:24">
      <c r="K349" s="1"/>
      <c r="L349" s="1"/>
      <c r="M349" s="45"/>
      <c r="N349" s="45"/>
      <c r="O349" s="45"/>
      <c r="P349" s="45"/>
      <c r="Q349" s="45"/>
      <c r="S349" s="28"/>
      <c r="T349" s="28"/>
      <c r="X349" s="19">
        <v>337</v>
      </c>
    </row>
    <row r="350" spans="11:24">
      <c r="K350" s="1"/>
      <c r="L350" s="1"/>
      <c r="M350" s="45"/>
      <c r="N350" s="45"/>
      <c r="O350" s="45"/>
      <c r="P350" s="45"/>
      <c r="Q350" s="45"/>
      <c r="S350" s="28"/>
      <c r="T350" s="28"/>
      <c r="X350" s="19">
        <v>338</v>
      </c>
    </row>
    <row r="351" spans="11:24">
      <c r="K351" s="1"/>
      <c r="L351" s="1"/>
      <c r="M351" s="45"/>
      <c r="N351" s="45"/>
      <c r="O351" s="45"/>
      <c r="P351" s="45"/>
      <c r="Q351" s="45"/>
      <c r="S351" s="28"/>
      <c r="T351" s="28"/>
      <c r="X351" s="19">
        <v>339</v>
      </c>
    </row>
    <row r="352" spans="11:24">
      <c r="K352" s="1"/>
      <c r="L352" s="1"/>
      <c r="M352" s="45"/>
      <c r="N352" s="45"/>
      <c r="O352" s="45"/>
      <c r="P352" s="45"/>
      <c r="Q352" s="45"/>
      <c r="S352" s="28"/>
      <c r="T352" s="28"/>
      <c r="X352" s="19">
        <v>340</v>
      </c>
    </row>
    <row r="353" spans="11:24">
      <c r="K353" s="1"/>
      <c r="L353" s="1"/>
      <c r="M353" s="45"/>
      <c r="N353" s="45"/>
      <c r="O353" s="45"/>
      <c r="P353" s="45"/>
      <c r="Q353" s="45"/>
      <c r="S353" s="28"/>
      <c r="T353" s="28"/>
      <c r="X353" s="19">
        <v>341</v>
      </c>
    </row>
    <row r="354" spans="11:24">
      <c r="K354" s="1"/>
      <c r="L354" s="1"/>
      <c r="M354" s="45"/>
      <c r="N354" s="45"/>
      <c r="O354" s="45"/>
      <c r="P354" s="45"/>
      <c r="Q354" s="45"/>
      <c r="S354" s="28"/>
      <c r="T354" s="28"/>
      <c r="X354" s="19">
        <v>342</v>
      </c>
    </row>
    <row r="355" spans="11:24">
      <c r="K355" s="1"/>
      <c r="L355" s="1"/>
      <c r="M355" s="45"/>
      <c r="N355" s="45"/>
      <c r="O355" s="45"/>
      <c r="P355" s="45"/>
      <c r="Q355" s="45"/>
      <c r="S355" s="28"/>
      <c r="T355" s="28"/>
      <c r="X355" s="19">
        <v>343</v>
      </c>
    </row>
    <row r="356" spans="11:24">
      <c r="K356" s="1"/>
      <c r="L356" s="1"/>
      <c r="S356" s="28"/>
      <c r="T356" s="28"/>
      <c r="X356" s="19">
        <v>344</v>
      </c>
    </row>
    <row r="357" spans="11:24">
      <c r="K357" s="1"/>
      <c r="L357" s="1"/>
    </row>
    <row r="358" spans="11:24">
      <c r="K358" s="1"/>
      <c r="L358" s="1"/>
    </row>
    <row r="359" spans="11:24">
      <c r="K359" s="1"/>
      <c r="L359" s="1"/>
    </row>
    <row r="360" spans="11:24">
      <c r="K360" s="1"/>
      <c r="L360" s="1"/>
    </row>
    <row r="361" spans="11:24">
      <c r="K361" s="1"/>
      <c r="L361" s="1"/>
    </row>
    <row r="362" spans="11:24">
      <c r="K362" s="1"/>
      <c r="L362" s="1"/>
    </row>
    <row r="363" spans="11:24">
      <c r="K363" s="1"/>
      <c r="L363" s="1"/>
    </row>
    <row r="364" spans="11:24">
      <c r="K364" s="1"/>
      <c r="L364" s="1"/>
    </row>
    <row r="365" spans="11:24">
      <c r="K365" s="1"/>
      <c r="L365" s="1"/>
    </row>
    <row r="366" spans="11:24">
      <c r="K366" s="1"/>
      <c r="L366" s="1"/>
    </row>
    <row r="367" spans="11:24">
      <c r="K367" s="1"/>
      <c r="L367" s="1"/>
    </row>
    <row r="368" spans="11:24">
      <c r="K368" s="1"/>
      <c r="L368" s="1"/>
    </row>
    <row r="369" spans="11:12">
      <c r="K369" s="1"/>
      <c r="L369" s="1"/>
    </row>
    <row r="370" spans="11:12">
      <c r="K370" s="1"/>
      <c r="L370" s="1"/>
    </row>
    <row r="371" spans="11:12">
      <c r="K371" s="1"/>
      <c r="L371" s="1"/>
    </row>
    <row r="372" spans="11:12">
      <c r="K372" s="1"/>
      <c r="L372" s="1"/>
    </row>
    <row r="373" spans="11:12">
      <c r="K373" s="1"/>
      <c r="L373" s="1"/>
    </row>
    <row r="374" spans="11:12">
      <c r="K374" s="1"/>
      <c r="L374" s="1"/>
    </row>
    <row r="375" spans="11:12">
      <c r="K375" s="1"/>
      <c r="L375" s="1"/>
    </row>
    <row r="376" spans="11:12">
      <c r="K376" s="1"/>
      <c r="L376" s="1"/>
    </row>
    <row r="377" spans="11:12">
      <c r="K377" s="1"/>
      <c r="L377" s="1"/>
    </row>
    <row r="378" spans="11:12">
      <c r="K378" s="1"/>
      <c r="L378" s="1"/>
    </row>
    <row r="379" spans="11:12">
      <c r="K379" s="1"/>
      <c r="L379" s="1"/>
    </row>
    <row r="380" spans="11:12">
      <c r="K380" s="1"/>
      <c r="L380" s="1"/>
    </row>
    <row r="381" spans="11:12">
      <c r="K381" s="1"/>
      <c r="L381" s="1"/>
    </row>
    <row r="382" spans="11:12">
      <c r="K382" s="1"/>
      <c r="L382" s="1"/>
    </row>
    <row r="383" spans="11:12">
      <c r="K383" s="1"/>
      <c r="L383" s="1"/>
    </row>
    <row r="384" spans="11:12">
      <c r="K384" s="1"/>
      <c r="L384" s="1"/>
    </row>
    <row r="385" spans="11:12">
      <c r="K385" s="1"/>
      <c r="L385" s="1"/>
    </row>
    <row r="386" spans="11:12">
      <c r="K386" s="1"/>
      <c r="L386" s="1"/>
    </row>
    <row r="387" spans="11:12">
      <c r="K387" s="1"/>
      <c r="L387" s="1"/>
    </row>
    <row r="388" spans="11:12">
      <c r="K388" s="1"/>
      <c r="L388" s="1"/>
    </row>
    <row r="389" spans="11:12">
      <c r="K389" s="1"/>
      <c r="L389" s="1"/>
    </row>
    <row r="390" spans="11:12">
      <c r="K390" s="1"/>
      <c r="L390" s="1"/>
    </row>
    <row r="391" spans="11:12">
      <c r="K391" s="1"/>
      <c r="L391" s="1"/>
    </row>
    <row r="392" spans="11:12">
      <c r="K392" s="1"/>
      <c r="L392" s="1"/>
    </row>
    <row r="393" spans="11:12">
      <c r="K393" s="1"/>
      <c r="L393" s="1"/>
    </row>
    <row r="394" spans="11:12">
      <c r="K394" s="1"/>
      <c r="L394" s="1"/>
    </row>
    <row r="395" spans="11:12">
      <c r="K395" s="1"/>
      <c r="L395" s="1"/>
    </row>
    <row r="396" spans="11:12">
      <c r="K396" s="1"/>
      <c r="L396" s="1"/>
    </row>
    <row r="397" spans="11:12">
      <c r="K397" s="1"/>
      <c r="L397" s="1"/>
    </row>
    <row r="398" spans="11:12">
      <c r="K398" s="1"/>
      <c r="L398" s="1"/>
    </row>
    <row r="399" spans="11:12">
      <c r="K399" s="1"/>
      <c r="L399" s="1"/>
    </row>
    <row r="400" spans="11:12">
      <c r="K400" s="1"/>
      <c r="L400" s="1"/>
    </row>
    <row r="401" spans="11:12">
      <c r="K401" s="1"/>
      <c r="L401" s="1"/>
    </row>
    <row r="402" spans="11:12">
      <c r="K402" s="1"/>
      <c r="L402" s="1"/>
    </row>
    <row r="403" spans="11:12">
      <c r="K403" s="1"/>
      <c r="L403" s="1"/>
    </row>
    <row r="404" spans="11:12">
      <c r="K404" s="1"/>
      <c r="L404" s="1"/>
    </row>
    <row r="405" spans="11:12">
      <c r="K405" s="1"/>
      <c r="L405" s="1"/>
    </row>
    <row r="406" spans="11:12">
      <c r="K406" s="1"/>
      <c r="L406" s="1"/>
    </row>
    <row r="407" spans="11:12">
      <c r="K407" s="1"/>
      <c r="L407" s="1"/>
    </row>
    <row r="408" spans="11:12">
      <c r="K408" s="1"/>
      <c r="L408" s="1"/>
    </row>
    <row r="409" spans="11:12">
      <c r="K409" s="1"/>
      <c r="L409" s="1"/>
    </row>
    <row r="410" spans="11:12">
      <c r="K410" s="1"/>
      <c r="L410" s="1"/>
    </row>
    <row r="411" spans="11:12">
      <c r="K411" s="1"/>
      <c r="L411" s="1"/>
    </row>
    <row r="412" spans="11:12">
      <c r="K412" s="1"/>
      <c r="L412" s="1"/>
    </row>
    <row r="413" spans="11:12">
      <c r="K413" s="1"/>
      <c r="L413" s="1"/>
    </row>
    <row r="414" spans="11:12">
      <c r="K414" s="1"/>
      <c r="L414" s="1"/>
    </row>
    <row r="415" spans="11:12">
      <c r="K415" s="1"/>
      <c r="L415" s="1"/>
    </row>
    <row r="416" spans="11:12">
      <c r="K416" s="1"/>
      <c r="L416" s="1"/>
    </row>
    <row r="417" spans="11:12">
      <c r="K417" s="1"/>
      <c r="L417" s="1"/>
    </row>
    <row r="418" spans="11:12">
      <c r="K418" s="1"/>
      <c r="L418" s="1"/>
    </row>
    <row r="419" spans="11:12">
      <c r="K419" s="1"/>
      <c r="L419" s="1"/>
    </row>
    <row r="420" spans="11:12">
      <c r="K420" s="1"/>
      <c r="L420" s="1"/>
    </row>
    <row r="421" spans="11:12">
      <c r="K421" s="1"/>
      <c r="L421" s="1"/>
    </row>
    <row r="422" spans="11:12">
      <c r="K422" s="1"/>
      <c r="L422" s="1"/>
    </row>
    <row r="423" spans="11:12">
      <c r="K423" s="1"/>
      <c r="L423" s="1"/>
    </row>
    <row r="424" spans="11:12">
      <c r="K424" s="1"/>
      <c r="L424" s="1"/>
    </row>
    <row r="425" spans="11:12">
      <c r="K425" s="1"/>
      <c r="L425" s="1"/>
    </row>
    <row r="426" spans="11:12">
      <c r="K426" s="1"/>
      <c r="L426" s="1"/>
    </row>
    <row r="427" spans="11:12">
      <c r="K427" s="1"/>
      <c r="L427" s="1"/>
    </row>
    <row r="428" spans="11:12">
      <c r="K428" s="1"/>
      <c r="L428" s="1"/>
    </row>
    <row r="429" spans="11:12">
      <c r="K429" s="1"/>
      <c r="L429" s="1"/>
    </row>
    <row r="430" spans="11:12">
      <c r="K430" s="1"/>
      <c r="L430" s="1"/>
    </row>
    <row r="431" spans="11:12">
      <c r="K431" s="1"/>
      <c r="L431" s="1"/>
    </row>
    <row r="432" spans="11:12">
      <c r="K432" s="1"/>
      <c r="L432" s="1"/>
    </row>
    <row r="433" spans="11:12">
      <c r="K433" s="1"/>
      <c r="L433" s="1"/>
    </row>
    <row r="434" spans="11:12">
      <c r="K434" s="1"/>
      <c r="L434" s="1"/>
    </row>
    <row r="435" spans="11:12">
      <c r="K435" s="1"/>
      <c r="L435" s="1"/>
    </row>
    <row r="436" spans="11:12">
      <c r="K436" s="1"/>
      <c r="L436" s="1"/>
    </row>
    <row r="437" spans="11:12">
      <c r="K437" s="1"/>
      <c r="L437" s="1"/>
    </row>
    <row r="438" spans="11:12">
      <c r="K438" s="1"/>
      <c r="L438" s="1"/>
    </row>
    <row r="439" spans="11:12">
      <c r="K439" s="1"/>
      <c r="L439" s="1"/>
    </row>
    <row r="440" spans="11:12">
      <c r="K440" s="1"/>
      <c r="L440" s="1"/>
    </row>
    <row r="441" spans="11:12">
      <c r="K441" s="1"/>
      <c r="L441" s="1"/>
    </row>
    <row r="442" spans="11:12">
      <c r="K442" s="1"/>
      <c r="L442" s="1"/>
    </row>
    <row r="443" spans="11:12">
      <c r="K443" s="1"/>
      <c r="L443" s="1"/>
    </row>
    <row r="444" spans="11:12">
      <c r="K444" s="1"/>
      <c r="L444" s="1"/>
    </row>
    <row r="445" spans="11:12">
      <c r="K445" s="1"/>
      <c r="L445" s="1"/>
    </row>
    <row r="446" spans="11:12">
      <c r="K446" s="1"/>
      <c r="L446" s="1"/>
    </row>
    <row r="447" spans="11:12">
      <c r="K447" s="1"/>
      <c r="L447" s="1"/>
    </row>
    <row r="448" spans="11:12">
      <c r="K448" s="1"/>
      <c r="L448" s="1"/>
    </row>
    <row r="449" spans="11:12">
      <c r="K449" s="1"/>
      <c r="L449" s="1"/>
    </row>
    <row r="450" spans="11:12">
      <c r="K450" s="1"/>
      <c r="L450" s="1"/>
    </row>
    <row r="451" spans="11:12">
      <c r="K451" s="1"/>
      <c r="L451" s="1"/>
    </row>
    <row r="452" spans="11:12">
      <c r="K452" s="1"/>
      <c r="L452" s="1"/>
    </row>
    <row r="453" spans="11:12">
      <c r="K453" s="1"/>
      <c r="L453" s="1"/>
    </row>
    <row r="454" spans="11:12">
      <c r="K454" s="1"/>
      <c r="L454" s="1"/>
    </row>
    <row r="455" spans="11:12">
      <c r="K455" s="1"/>
      <c r="L455" s="1"/>
    </row>
    <row r="456" spans="11:12">
      <c r="K456" s="1"/>
      <c r="L456" s="1"/>
    </row>
    <row r="457" spans="11:12">
      <c r="K457" s="1"/>
      <c r="L457" s="1"/>
    </row>
    <row r="458" spans="11:12">
      <c r="K458" s="1"/>
      <c r="L458" s="1"/>
    </row>
    <row r="459" spans="11:12">
      <c r="K459" s="1"/>
      <c r="L459" s="1"/>
    </row>
    <row r="460" spans="11:12">
      <c r="K460" s="1"/>
      <c r="L460" s="1"/>
    </row>
    <row r="461" spans="11:12">
      <c r="K461" s="1"/>
      <c r="L461" s="1"/>
    </row>
    <row r="462" spans="11:12">
      <c r="K462" s="1"/>
      <c r="L462" s="1"/>
    </row>
    <row r="463" spans="11:12">
      <c r="K463" s="1"/>
      <c r="L463" s="1"/>
    </row>
    <row r="464" spans="11:12">
      <c r="K464" s="1"/>
      <c r="L464" s="1"/>
    </row>
    <row r="465" spans="11:12">
      <c r="K465" s="1"/>
      <c r="L465" s="1"/>
    </row>
    <row r="466" spans="11:12">
      <c r="K466" s="1"/>
      <c r="L466" s="1"/>
    </row>
    <row r="467" spans="11:12">
      <c r="K467" s="1"/>
      <c r="L467" s="1"/>
    </row>
    <row r="468" spans="11:12">
      <c r="K468" s="1"/>
      <c r="L468" s="1"/>
    </row>
    <row r="469" spans="11:12">
      <c r="K469" s="1"/>
      <c r="L469" s="1"/>
    </row>
    <row r="470" spans="11:12">
      <c r="K470" s="1"/>
      <c r="L470" s="1"/>
    </row>
    <row r="471" spans="11:12">
      <c r="K471" s="1"/>
      <c r="L471" s="1"/>
    </row>
    <row r="472" spans="11:12">
      <c r="K472" s="1"/>
      <c r="L472" s="1"/>
    </row>
    <row r="473" spans="11:12">
      <c r="K473" s="1"/>
      <c r="L473" s="1"/>
    </row>
    <row r="474" spans="11:12">
      <c r="K474" s="1"/>
      <c r="L474" s="1"/>
    </row>
    <row r="475" spans="11:12">
      <c r="K475" s="1"/>
      <c r="L475" s="1"/>
    </row>
    <row r="476" spans="11:12">
      <c r="K476" s="1"/>
      <c r="L476" s="1"/>
    </row>
    <row r="477" spans="11:12">
      <c r="K477" s="1"/>
      <c r="L477" s="1"/>
    </row>
    <row r="478" spans="11:12">
      <c r="K478" s="1"/>
      <c r="L478" s="1"/>
    </row>
    <row r="479" spans="11:12">
      <c r="K479" s="1"/>
      <c r="L479" s="1"/>
    </row>
    <row r="480" spans="11:12">
      <c r="K480" s="1"/>
      <c r="L480" s="1"/>
    </row>
    <row r="481" spans="11:12">
      <c r="K481" s="1"/>
      <c r="L481" s="1"/>
    </row>
    <row r="482" spans="11:12">
      <c r="K482" s="1"/>
      <c r="L482" s="1"/>
    </row>
    <row r="483" spans="11:12">
      <c r="K483" s="1"/>
      <c r="L483" s="1"/>
    </row>
    <row r="484" spans="11:12">
      <c r="K484" s="1"/>
      <c r="L484" s="1"/>
    </row>
    <row r="485" spans="11:12">
      <c r="K485" s="1"/>
      <c r="L485" s="1"/>
    </row>
    <row r="486" spans="11:12">
      <c r="K486" s="1"/>
      <c r="L486" s="1"/>
    </row>
    <row r="487" spans="11:12">
      <c r="K487" s="1"/>
      <c r="L487" s="1"/>
    </row>
    <row r="488" spans="11:12">
      <c r="K488" s="1"/>
      <c r="L488" s="1"/>
    </row>
    <row r="489" spans="11:12">
      <c r="K489" s="1"/>
      <c r="L489" s="1"/>
    </row>
    <row r="490" spans="11:12">
      <c r="K490" s="1"/>
      <c r="L490" s="1"/>
    </row>
    <row r="491" spans="11:12">
      <c r="K491" s="1"/>
      <c r="L491" s="1"/>
    </row>
    <row r="492" spans="11:12">
      <c r="K492" s="1"/>
      <c r="L492" s="1"/>
    </row>
    <row r="493" spans="11:12">
      <c r="K493" s="1"/>
      <c r="L493" s="1"/>
    </row>
    <row r="494" spans="11:12">
      <c r="K494" s="1"/>
      <c r="L494" s="1"/>
    </row>
    <row r="495" spans="11:12">
      <c r="K495" s="1"/>
      <c r="L495" s="1"/>
    </row>
    <row r="496" spans="11:12">
      <c r="K496" s="1"/>
      <c r="L496" s="1"/>
    </row>
    <row r="497" spans="11:12">
      <c r="K497" s="1"/>
      <c r="L497" s="1"/>
    </row>
    <row r="498" spans="11:12">
      <c r="K498" s="1"/>
      <c r="L498" s="1"/>
    </row>
    <row r="499" spans="11:12">
      <c r="K499" s="1"/>
      <c r="L499" s="1"/>
    </row>
    <row r="500" spans="11:12">
      <c r="K500" s="1"/>
      <c r="L500" s="1"/>
    </row>
    <row r="501" spans="11:12">
      <c r="K501" s="1"/>
      <c r="L501" s="1"/>
    </row>
    <row r="502" spans="11:12">
      <c r="K502" s="1"/>
      <c r="L502" s="1"/>
    </row>
    <row r="503" spans="11:12">
      <c r="K503" s="1"/>
      <c r="L503" s="1"/>
    </row>
    <row r="504" spans="11:12">
      <c r="K504" s="1"/>
      <c r="L504" s="1"/>
    </row>
    <row r="505" spans="11:12">
      <c r="K505" s="1"/>
      <c r="L505" s="1"/>
    </row>
    <row r="506" spans="11:12">
      <c r="K506" s="1"/>
      <c r="L506" s="1"/>
    </row>
    <row r="507" spans="11:12">
      <c r="K507" s="1"/>
      <c r="L507" s="1"/>
    </row>
    <row r="508" spans="11:12">
      <c r="K508" s="1"/>
      <c r="L508" s="1"/>
    </row>
    <row r="509" spans="11:12">
      <c r="K509" s="1"/>
      <c r="L509" s="1"/>
    </row>
    <row r="510" spans="11:12">
      <c r="K510" s="1"/>
      <c r="L510" s="1"/>
    </row>
    <row r="511" spans="11:12">
      <c r="K511" s="1"/>
      <c r="L511" s="1"/>
    </row>
    <row r="512" spans="11:12">
      <c r="K512" s="1"/>
      <c r="L512" s="1"/>
    </row>
    <row r="513" spans="11:12">
      <c r="K513" s="1"/>
      <c r="L513" s="1"/>
    </row>
    <row r="514" spans="11:12">
      <c r="K514" s="1"/>
      <c r="L514" s="1"/>
    </row>
    <row r="515" spans="11:12">
      <c r="K515" s="1"/>
      <c r="L515" s="1"/>
    </row>
    <row r="516" spans="11:12">
      <c r="K516" s="1"/>
      <c r="L516" s="1"/>
    </row>
    <row r="517" spans="11:12">
      <c r="K517" s="1"/>
      <c r="L517" s="1"/>
    </row>
    <row r="518" spans="11:12">
      <c r="K518" s="1"/>
      <c r="L518" s="1"/>
    </row>
    <row r="519" spans="11:12">
      <c r="K519" s="1"/>
      <c r="L519" s="1"/>
    </row>
    <row r="520" spans="11:12">
      <c r="K520" s="1"/>
      <c r="L520" s="1"/>
    </row>
    <row r="521" spans="11:12">
      <c r="K521" s="1"/>
      <c r="L521" s="1"/>
    </row>
    <row r="522" spans="11:12">
      <c r="K522" s="1"/>
      <c r="L522" s="1"/>
    </row>
    <row r="523" spans="11:12">
      <c r="K523" s="1"/>
      <c r="L523" s="1"/>
    </row>
    <row r="524" spans="11:12">
      <c r="K524" s="1"/>
      <c r="L524" s="1"/>
    </row>
    <row r="525" spans="11:12">
      <c r="K525" s="1"/>
      <c r="L525" s="1"/>
    </row>
    <row r="526" spans="11:12">
      <c r="K526" s="1"/>
      <c r="L526" s="1"/>
    </row>
    <row r="527" spans="11:12">
      <c r="K527" s="1"/>
      <c r="L527" s="1"/>
    </row>
    <row r="528" spans="11:12">
      <c r="K528" s="1"/>
      <c r="L528" s="1"/>
    </row>
    <row r="529" spans="11:12">
      <c r="K529" s="1"/>
      <c r="L529" s="1"/>
    </row>
    <row r="530" spans="11:12">
      <c r="K530" s="1"/>
      <c r="L530" s="1"/>
    </row>
    <row r="531" spans="11:12">
      <c r="K531" s="1"/>
      <c r="L531" s="1"/>
    </row>
    <row r="532" spans="11:12">
      <c r="K532" s="1"/>
      <c r="L532" s="1"/>
    </row>
    <row r="533" spans="11:12">
      <c r="K533" s="1"/>
      <c r="L533" s="1"/>
    </row>
    <row r="534" spans="11:12">
      <c r="K534" s="1"/>
      <c r="L534" s="1"/>
    </row>
    <row r="535" spans="11:12">
      <c r="K535" s="1"/>
      <c r="L535" s="1"/>
    </row>
    <row r="536" spans="11:12">
      <c r="K536" s="1"/>
      <c r="L536" s="1"/>
    </row>
    <row r="537" spans="11:12">
      <c r="K537" s="1"/>
      <c r="L537" s="1"/>
    </row>
    <row r="538" spans="11:12">
      <c r="K538" s="1"/>
      <c r="L538" s="1"/>
    </row>
    <row r="539" spans="11:12">
      <c r="K539" s="1"/>
      <c r="L539" s="1"/>
    </row>
    <row r="540" spans="11:12">
      <c r="K540" s="1"/>
      <c r="L540" s="1"/>
    </row>
    <row r="541" spans="11:12">
      <c r="K541" s="1"/>
      <c r="L541" s="1"/>
    </row>
    <row r="542" spans="11:12">
      <c r="K542" s="1"/>
      <c r="L542" s="1"/>
    </row>
    <row r="543" spans="11:12">
      <c r="K543" s="1"/>
      <c r="L543" s="1"/>
    </row>
    <row r="544" spans="11:12">
      <c r="K544" s="1"/>
      <c r="L544" s="1"/>
    </row>
    <row r="545" spans="11:12">
      <c r="K545" s="1"/>
      <c r="L545" s="1"/>
    </row>
    <row r="546" spans="11:12">
      <c r="K546" s="1"/>
      <c r="L546" s="1"/>
    </row>
    <row r="547" spans="11:12">
      <c r="K547" s="1"/>
      <c r="L547" s="1"/>
    </row>
    <row r="548" spans="11:12">
      <c r="K548" s="1"/>
      <c r="L548" s="1"/>
    </row>
    <row r="549" spans="11:12">
      <c r="K549" s="1"/>
      <c r="L549" s="1"/>
    </row>
    <row r="550" spans="11:12">
      <c r="K550" s="1"/>
      <c r="L550" s="1"/>
    </row>
    <row r="551" spans="11:12">
      <c r="K551" s="1"/>
      <c r="L551" s="1"/>
    </row>
    <row r="552" spans="11:12">
      <c r="K552" s="1"/>
      <c r="L552" s="1"/>
    </row>
    <row r="553" spans="11:12">
      <c r="K553" s="1"/>
      <c r="L553" s="1"/>
    </row>
    <row r="554" spans="11:12">
      <c r="K554" s="1"/>
      <c r="L554" s="1"/>
    </row>
    <row r="555" spans="11:12">
      <c r="K555" s="1"/>
      <c r="L555" s="1"/>
    </row>
    <row r="556" spans="11:12">
      <c r="K556" s="1"/>
      <c r="L556" s="1"/>
    </row>
    <row r="557" spans="11:12">
      <c r="K557" s="1"/>
      <c r="L557" s="1"/>
    </row>
    <row r="558" spans="11:12">
      <c r="K558" s="1"/>
      <c r="L558" s="1"/>
    </row>
    <row r="559" spans="11:12">
      <c r="K559" s="1"/>
      <c r="L559" s="1"/>
    </row>
    <row r="560" spans="11:12">
      <c r="K560" s="1"/>
      <c r="L560" s="1"/>
    </row>
    <row r="561" spans="11:12">
      <c r="K561" s="1"/>
      <c r="L561" s="1"/>
    </row>
    <row r="562" spans="11:12">
      <c r="K562" s="1"/>
      <c r="L562" s="1"/>
    </row>
    <row r="563" spans="11:12">
      <c r="K563" s="1"/>
      <c r="L563" s="1"/>
    </row>
    <row r="564" spans="11:12">
      <c r="K564" s="1"/>
      <c r="L564" s="1"/>
    </row>
    <row r="565" spans="11:12">
      <c r="K565" s="1"/>
      <c r="L565" s="1"/>
    </row>
    <row r="566" spans="11:12">
      <c r="K566" s="1"/>
      <c r="L566" s="1"/>
    </row>
    <row r="567" spans="11:12">
      <c r="K567" s="1"/>
      <c r="L567" s="1"/>
    </row>
    <row r="568" spans="11:12">
      <c r="K568" s="1"/>
      <c r="L568" s="1"/>
    </row>
    <row r="569" spans="11:12">
      <c r="K569" s="1"/>
      <c r="L569" s="1"/>
    </row>
    <row r="570" spans="11:12">
      <c r="K570" s="1"/>
      <c r="L570" s="1"/>
    </row>
    <row r="571" spans="11:12">
      <c r="K571" s="1"/>
      <c r="L571" s="1"/>
    </row>
    <row r="572" spans="11:12">
      <c r="K572" s="1"/>
      <c r="L572" s="1"/>
    </row>
    <row r="573" spans="11:12">
      <c r="K573" s="1"/>
      <c r="L573" s="1"/>
    </row>
    <row r="574" spans="11:12">
      <c r="K574" s="1"/>
      <c r="L574" s="1"/>
    </row>
    <row r="575" spans="11:12">
      <c r="K575" s="1"/>
      <c r="L575" s="1"/>
    </row>
    <row r="576" spans="11:12">
      <c r="K576" s="1"/>
      <c r="L576" s="1"/>
    </row>
    <row r="577" spans="11:12">
      <c r="K577" s="1"/>
      <c r="L577" s="1"/>
    </row>
    <row r="578" spans="11:12">
      <c r="K578" s="1"/>
      <c r="L578" s="1"/>
    </row>
    <row r="579" spans="11:12">
      <c r="K579" s="1"/>
      <c r="L579" s="1"/>
    </row>
    <row r="580" spans="11:12">
      <c r="K580" s="1"/>
      <c r="L580" s="1"/>
    </row>
    <row r="581" spans="11:12">
      <c r="K581" s="1"/>
      <c r="L581" s="1"/>
    </row>
    <row r="582" spans="11:12">
      <c r="K582" s="1"/>
      <c r="L582" s="1"/>
    </row>
    <row r="583" spans="11:12">
      <c r="K583" s="1"/>
      <c r="L583" s="1"/>
    </row>
    <row r="584" spans="11:12">
      <c r="K584" s="1"/>
      <c r="L584" s="1"/>
    </row>
    <row r="585" spans="11:12">
      <c r="K585" s="1"/>
      <c r="L585" s="1"/>
    </row>
    <row r="586" spans="11:12">
      <c r="K586" s="1"/>
      <c r="L586" s="1"/>
    </row>
    <row r="587" spans="11:12">
      <c r="K587" s="1"/>
      <c r="L587" s="1"/>
    </row>
    <row r="588" spans="11:12">
      <c r="K588" s="1"/>
      <c r="L588" s="1"/>
    </row>
    <row r="589" spans="11:12">
      <c r="K589" s="1"/>
      <c r="L589" s="1"/>
    </row>
    <row r="590" spans="11:12">
      <c r="K590" s="1"/>
      <c r="L590" s="1"/>
    </row>
    <row r="591" spans="11:12">
      <c r="K591" s="1"/>
      <c r="L591" s="1"/>
    </row>
    <row r="592" spans="11:12">
      <c r="K592" s="1"/>
      <c r="L592" s="1"/>
    </row>
    <row r="593" spans="11:12">
      <c r="K593" s="1"/>
      <c r="L593" s="1"/>
    </row>
    <row r="594" spans="11:12">
      <c r="K594" s="1"/>
      <c r="L594" s="1"/>
    </row>
    <row r="595" spans="11:12">
      <c r="K595" s="1"/>
      <c r="L595" s="1"/>
    </row>
    <row r="596" spans="11:12">
      <c r="K596" s="1"/>
      <c r="L596" s="1"/>
    </row>
    <row r="597" spans="11:12">
      <c r="K597" s="1"/>
      <c r="L597" s="1"/>
    </row>
    <row r="598" spans="11:12">
      <c r="K598" s="1"/>
      <c r="L598" s="1"/>
    </row>
    <row r="599" spans="11:12">
      <c r="K599" s="1"/>
      <c r="L599" s="1"/>
    </row>
    <row r="600" spans="11:12">
      <c r="K600" s="1"/>
      <c r="L600" s="1"/>
    </row>
    <row r="601" spans="11:12">
      <c r="K601" s="1"/>
      <c r="L601" s="1"/>
    </row>
    <row r="602" spans="11:12">
      <c r="K602" s="1"/>
      <c r="L602" s="1"/>
    </row>
    <row r="603" spans="11:12">
      <c r="K603" s="1"/>
      <c r="L603" s="1"/>
    </row>
    <row r="604" spans="11:12">
      <c r="K604" s="1"/>
      <c r="L604" s="1"/>
    </row>
    <row r="605" spans="11:12">
      <c r="K605" s="1"/>
      <c r="L605" s="1"/>
    </row>
    <row r="606" spans="11:12">
      <c r="K606" s="1"/>
      <c r="L606" s="1"/>
    </row>
    <row r="607" spans="11:12">
      <c r="K607" s="1"/>
      <c r="L607" s="1"/>
    </row>
    <row r="608" spans="11:12">
      <c r="K608" s="1"/>
      <c r="L608" s="1"/>
    </row>
    <row r="609" spans="11:12">
      <c r="K609" s="1"/>
      <c r="L609" s="1"/>
    </row>
    <row r="610" spans="11:12">
      <c r="K610" s="1"/>
      <c r="L610" s="1"/>
    </row>
    <row r="611" spans="11:12">
      <c r="K611" s="1"/>
      <c r="L611" s="1"/>
    </row>
    <row r="612" spans="11:12">
      <c r="K612" s="1"/>
      <c r="L612" s="1"/>
    </row>
    <row r="613" spans="11:12">
      <c r="K613" s="1"/>
      <c r="L613" s="1"/>
    </row>
    <row r="614" spans="11:12">
      <c r="K614" s="1"/>
      <c r="L614" s="1"/>
    </row>
    <row r="615" spans="11:12">
      <c r="K615" s="1"/>
      <c r="L615" s="1"/>
    </row>
    <row r="616" spans="11:12">
      <c r="K616" s="1"/>
      <c r="L616" s="1"/>
    </row>
    <row r="617" spans="11:12">
      <c r="K617" s="1"/>
      <c r="L617" s="1"/>
    </row>
    <row r="618" spans="11:12">
      <c r="K618" s="1"/>
      <c r="L618" s="1"/>
    </row>
    <row r="619" spans="11:12">
      <c r="K619" s="1"/>
      <c r="L619" s="1"/>
    </row>
    <row r="620" spans="11:12">
      <c r="K620" s="1"/>
      <c r="L620" s="1"/>
    </row>
    <row r="621" spans="11:12">
      <c r="K621" s="1"/>
      <c r="L621" s="1"/>
    </row>
    <row r="622" spans="11:12">
      <c r="K622" s="1"/>
      <c r="L622" s="1"/>
    </row>
    <row r="623" spans="11:12">
      <c r="K623" s="1"/>
      <c r="L623" s="1"/>
    </row>
    <row r="624" spans="11:12">
      <c r="K624" s="1"/>
      <c r="L624" s="1"/>
    </row>
    <row r="625" spans="11:12">
      <c r="K625" s="1"/>
      <c r="L625" s="1"/>
    </row>
    <row r="626" spans="11:12">
      <c r="K626" s="1"/>
      <c r="L626" s="1"/>
    </row>
    <row r="627" spans="11:12">
      <c r="K627" s="1"/>
      <c r="L627" s="1"/>
    </row>
    <row r="628" spans="11:12">
      <c r="K628" s="1"/>
      <c r="L628" s="1"/>
    </row>
    <row r="629" spans="11:12">
      <c r="K629" s="1"/>
      <c r="L629" s="1"/>
    </row>
    <row r="630" spans="11:12">
      <c r="K630" s="1"/>
      <c r="L630" s="1"/>
    </row>
    <row r="631" spans="11:12">
      <c r="K631" s="1"/>
      <c r="L631" s="1"/>
    </row>
    <row r="632" spans="11:12">
      <c r="K632" s="1"/>
      <c r="L632" s="1"/>
    </row>
    <row r="633" spans="11:12">
      <c r="K633" s="1"/>
      <c r="L633" s="1"/>
    </row>
    <row r="634" spans="11:12">
      <c r="K634" s="1"/>
      <c r="L634" s="1"/>
    </row>
    <row r="635" spans="11:12">
      <c r="K635" s="1"/>
      <c r="L635" s="1"/>
    </row>
    <row r="636" spans="11:12">
      <c r="K636" s="1"/>
      <c r="L636" s="1"/>
    </row>
    <row r="637" spans="11:12">
      <c r="K637" s="1"/>
      <c r="L637" s="1"/>
    </row>
    <row r="638" spans="11:12">
      <c r="K638" s="1"/>
      <c r="L638" s="1"/>
    </row>
    <row r="639" spans="11:12">
      <c r="K639" s="1"/>
      <c r="L639" s="1"/>
    </row>
    <row r="640" spans="11:12">
      <c r="K640" s="1"/>
      <c r="L640" s="1"/>
    </row>
    <row r="641" spans="11:12">
      <c r="K641" s="1"/>
      <c r="L641" s="1"/>
    </row>
    <row r="642" spans="11:12">
      <c r="K642" s="1"/>
      <c r="L642" s="1"/>
    </row>
    <row r="643" spans="11:12">
      <c r="K643" s="1"/>
      <c r="L643" s="1"/>
    </row>
    <row r="644" spans="11:12">
      <c r="K644" s="1"/>
      <c r="L644" s="1"/>
    </row>
    <row r="645" spans="11:12">
      <c r="K645" s="1"/>
      <c r="L645" s="1"/>
    </row>
    <row r="646" spans="11:12">
      <c r="K646" s="1"/>
      <c r="L646" s="1"/>
    </row>
    <row r="647" spans="11:12">
      <c r="K647" s="1"/>
      <c r="L647" s="1"/>
    </row>
    <row r="648" spans="11:12">
      <c r="K648" s="1"/>
      <c r="L648" s="1"/>
    </row>
    <row r="649" spans="11:12">
      <c r="K649" s="1"/>
      <c r="L649" s="1"/>
    </row>
    <row r="650" spans="11:12">
      <c r="K650" s="1"/>
      <c r="L650" s="1"/>
    </row>
    <row r="651" spans="11:12">
      <c r="K651" s="1"/>
      <c r="L651" s="1"/>
    </row>
    <row r="652" spans="11:12">
      <c r="K652" s="1"/>
      <c r="L652" s="1"/>
    </row>
    <row r="653" spans="11:12">
      <c r="K653" s="1"/>
      <c r="L653" s="1"/>
    </row>
    <row r="654" spans="11:12">
      <c r="K654" s="1"/>
      <c r="L654" s="1"/>
    </row>
    <row r="655" spans="11:12">
      <c r="K655" s="1"/>
      <c r="L655" s="1"/>
    </row>
    <row r="656" spans="11:12">
      <c r="K656" s="1"/>
      <c r="L656" s="1"/>
    </row>
    <row r="657" spans="11:12">
      <c r="K657" s="1"/>
      <c r="L657" s="1"/>
    </row>
    <row r="658" spans="11:12">
      <c r="K658" s="1"/>
      <c r="L658" s="1"/>
    </row>
    <row r="659" spans="11:12">
      <c r="K659" s="1"/>
      <c r="L659" s="1"/>
    </row>
    <row r="660" spans="11:12">
      <c r="K660" s="1"/>
      <c r="L660" s="1"/>
    </row>
    <row r="661" spans="11:12">
      <c r="K661" s="1"/>
      <c r="L661" s="1"/>
    </row>
    <row r="662" spans="11:12">
      <c r="K662" s="1"/>
      <c r="L662" s="1"/>
    </row>
    <row r="663" spans="11:12">
      <c r="K663" s="1"/>
      <c r="L663" s="1"/>
    </row>
    <row r="664" spans="11:12">
      <c r="K664" s="1"/>
      <c r="L664" s="1"/>
    </row>
    <row r="665" spans="11:12">
      <c r="K665" s="1"/>
      <c r="L665" s="1"/>
    </row>
    <row r="666" spans="11:12">
      <c r="K666" s="1"/>
      <c r="L666" s="1"/>
    </row>
    <row r="667" spans="11:12">
      <c r="K667" s="1"/>
      <c r="L667" s="1"/>
    </row>
    <row r="668" spans="11:12">
      <c r="K668" s="1"/>
      <c r="L668" s="1"/>
    </row>
    <row r="669" spans="11:12">
      <c r="K669" s="1"/>
      <c r="L669" s="1"/>
    </row>
    <row r="670" spans="11:12">
      <c r="K670" s="1"/>
      <c r="L670" s="1"/>
    </row>
    <row r="671" spans="11:12">
      <c r="K671" s="1"/>
      <c r="L671" s="1"/>
    </row>
    <row r="672" spans="11:12">
      <c r="K672" s="1"/>
      <c r="L672" s="1"/>
    </row>
    <row r="673" spans="11:12">
      <c r="K673" s="1"/>
      <c r="L673" s="1"/>
    </row>
    <row r="674" spans="11:12">
      <c r="K674" s="1"/>
      <c r="L674" s="1"/>
    </row>
    <row r="675" spans="11:12">
      <c r="K675" s="1"/>
      <c r="L675" s="1"/>
    </row>
    <row r="676" spans="11:12">
      <c r="K676" s="1"/>
      <c r="L676" s="1"/>
    </row>
    <row r="677" spans="11:12">
      <c r="K677" s="1"/>
      <c r="L677" s="1"/>
    </row>
    <row r="678" spans="11:12">
      <c r="K678" s="1"/>
      <c r="L678" s="1"/>
    </row>
    <row r="679" spans="11:12">
      <c r="K679" s="1"/>
      <c r="L679" s="1"/>
    </row>
    <row r="680" spans="11:12">
      <c r="K680" s="1"/>
      <c r="L680" s="1"/>
    </row>
    <row r="681" spans="11:12">
      <c r="K681" s="1"/>
      <c r="L681" s="1"/>
    </row>
    <row r="682" spans="11:12">
      <c r="K682" s="1"/>
      <c r="L682" s="1"/>
    </row>
    <row r="683" spans="11:12">
      <c r="K683" s="1"/>
      <c r="L683" s="1"/>
    </row>
    <row r="684" spans="11:12">
      <c r="K684" s="1"/>
      <c r="L684" s="1"/>
    </row>
    <row r="685" spans="11:12">
      <c r="K685" s="1"/>
      <c r="L685" s="1"/>
    </row>
    <row r="686" spans="11:12">
      <c r="K686" s="1"/>
      <c r="L686" s="1"/>
    </row>
    <row r="687" spans="11:12">
      <c r="K687" s="1"/>
      <c r="L687" s="1"/>
    </row>
    <row r="688" spans="11:12">
      <c r="K688" s="1"/>
      <c r="L688" s="1"/>
    </row>
    <row r="689" spans="11:12">
      <c r="K689" s="1"/>
      <c r="L689" s="1"/>
    </row>
    <row r="690" spans="11:12">
      <c r="K690" s="1"/>
      <c r="L690" s="1"/>
    </row>
    <row r="691" spans="11:12">
      <c r="K691" s="1"/>
      <c r="L691" s="1"/>
    </row>
    <row r="692" spans="11:12">
      <c r="K692" s="1"/>
      <c r="L692" s="1"/>
    </row>
    <row r="693" spans="11:12">
      <c r="K693" s="1"/>
      <c r="L693" s="1"/>
    </row>
    <row r="694" spans="11:12">
      <c r="K694" s="1"/>
      <c r="L694" s="1"/>
    </row>
    <row r="695" spans="11:12">
      <c r="K695" s="1"/>
      <c r="L695" s="1"/>
    </row>
    <row r="696" spans="11:12">
      <c r="K696" s="1"/>
      <c r="L696" s="1"/>
    </row>
    <row r="697" spans="11:12">
      <c r="K697" s="1"/>
      <c r="L697" s="1"/>
    </row>
    <row r="698" spans="11:12">
      <c r="K698" s="1"/>
      <c r="L698" s="1"/>
    </row>
    <row r="699" spans="11:12">
      <c r="K699" s="1"/>
      <c r="L699" s="1"/>
    </row>
    <row r="700" spans="11:12">
      <c r="K700" s="1"/>
      <c r="L700" s="1"/>
    </row>
    <row r="701" spans="11:12">
      <c r="K701" s="1"/>
      <c r="L701" s="1"/>
    </row>
    <row r="702" spans="11:12">
      <c r="K702" s="1"/>
      <c r="L702" s="1"/>
    </row>
    <row r="703" spans="11:12">
      <c r="K703" s="1"/>
      <c r="L703" s="1"/>
    </row>
    <row r="704" spans="11:12">
      <c r="K704" s="1"/>
      <c r="L704" s="1"/>
    </row>
    <row r="705" spans="11:12">
      <c r="K705" s="1"/>
      <c r="L705" s="1"/>
    </row>
    <row r="706" spans="11:12">
      <c r="K706" s="1"/>
      <c r="L706" s="1"/>
    </row>
    <row r="707" spans="11:12">
      <c r="K707" s="1"/>
      <c r="L707" s="1"/>
    </row>
    <row r="708" spans="11:12">
      <c r="K708" s="1"/>
      <c r="L708" s="1"/>
    </row>
    <row r="709" spans="11:12">
      <c r="K709" s="1"/>
      <c r="L709" s="1"/>
    </row>
    <row r="710" spans="11:12">
      <c r="K710" s="1"/>
      <c r="L710" s="1"/>
    </row>
    <row r="711" spans="11:12">
      <c r="K711" s="1"/>
      <c r="L711" s="1"/>
    </row>
    <row r="712" spans="11:12">
      <c r="K712" s="1"/>
      <c r="L712" s="1"/>
    </row>
    <row r="713" spans="11:12">
      <c r="K713" s="1"/>
      <c r="L713" s="1"/>
    </row>
    <row r="714" spans="11:12">
      <c r="K714" s="1"/>
      <c r="L714" s="1"/>
    </row>
    <row r="715" spans="11:12">
      <c r="K715" s="1"/>
      <c r="L715" s="1"/>
    </row>
    <row r="716" spans="11:12">
      <c r="K716" s="1"/>
      <c r="L716" s="1"/>
    </row>
    <row r="717" spans="11:12">
      <c r="K717" s="1"/>
      <c r="L717" s="1"/>
    </row>
    <row r="718" spans="11:12">
      <c r="K718" s="1"/>
      <c r="L718" s="1"/>
    </row>
    <row r="719" spans="11:12">
      <c r="K719" s="1"/>
      <c r="L719" s="1"/>
    </row>
    <row r="720" spans="11:12">
      <c r="K720" s="1"/>
      <c r="L720" s="1"/>
    </row>
    <row r="721" spans="11:12">
      <c r="K721" s="1"/>
      <c r="L721" s="1"/>
    </row>
    <row r="722" spans="11:12">
      <c r="K722" s="1"/>
      <c r="L722" s="1"/>
    </row>
    <row r="723" spans="11:12">
      <c r="K723" s="1"/>
      <c r="L723" s="1"/>
    </row>
    <row r="724" spans="11:12">
      <c r="K724" s="1"/>
      <c r="L724" s="1"/>
    </row>
    <row r="725" spans="11:12">
      <c r="K725" s="1"/>
      <c r="L725" s="1"/>
    </row>
    <row r="726" spans="11:12">
      <c r="K726" s="1"/>
      <c r="L726" s="1"/>
    </row>
    <row r="727" spans="11:12">
      <c r="K727" s="1"/>
      <c r="L727" s="1"/>
    </row>
    <row r="728" spans="11:12">
      <c r="K728" s="1"/>
      <c r="L728" s="1"/>
    </row>
    <row r="729" spans="11:12">
      <c r="K729" s="1"/>
      <c r="L729" s="1"/>
    </row>
    <row r="730" spans="11:12">
      <c r="K730" s="1"/>
      <c r="L730" s="1"/>
    </row>
    <row r="731" spans="11:12">
      <c r="K731" s="1"/>
      <c r="L731" s="1"/>
    </row>
    <row r="732" spans="11:12">
      <c r="K732" s="1"/>
      <c r="L732" s="1"/>
    </row>
    <row r="733" spans="11:12">
      <c r="K733" s="1"/>
      <c r="L733" s="1"/>
    </row>
    <row r="734" spans="11:12">
      <c r="K734" s="1"/>
      <c r="L734" s="1"/>
    </row>
    <row r="735" spans="11:12">
      <c r="K735" s="1"/>
      <c r="L735" s="1"/>
    </row>
    <row r="736" spans="11:12">
      <c r="K736" s="1"/>
      <c r="L736" s="1"/>
    </row>
    <row r="737" spans="11:12">
      <c r="K737" s="1"/>
      <c r="L737" s="1"/>
    </row>
    <row r="738" spans="11:12">
      <c r="K738" s="1"/>
      <c r="L738" s="1"/>
    </row>
    <row r="739" spans="11:12">
      <c r="K739" s="1"/>
      <c r="L739" s="1"/>
    </row>
    <row r="740" spans="11:12">
      <c r="K740" s="1"/>
      <c r="L740" s="1"/>
    </row>
    <row r="741" spans="11:12">
      <c r="K741" s="1"/>
      <c r="L741" s="1"/>
    </row>
    <row r="742" spans="11:12">
      <c r="K742" s="1"/>
      <c r="L742" s="1"/>
    </row>
    <row r="743" spans="11:12">
      <c r="K743" s="1"/>
      <c r="L743" s="1"/>
    </row>
    <row r="744" spans="11:12">
      <c r="K744" s="1"/>
      <c r="L744" s="1"/>
    </row>
    <row r="745" spans="11:12">
      <c r="K745" s="1"/>
      <c r="L745" s="1"/>
    </row>
    <row r="746" spans="11:12">
      <c r="K746" s="1"/>
      <c r="L746" s="1"/>
    </row>
    <row r="747" spans="11:12">
      <c r="K747" s="1"/>
      <c r="L747" s="1"/>
    </row>
    <row r="748" spans="11:12">
      <c r="K748" s="1"/>
      <c r="L748" s="1"/>
    </row>
    <row r="749" spans="11:12">
      <c r="K749" s="1"/>
      <c r="L749" s="1"/>
    </row>
    <row r="750" spans="11:12">
      <c r="K750" s="1"/>
      <c r="L750" s="1"/>
    </row>
    <row r="751" spans="11:12">
      <c r="K751" s="1"/>
      <c r="L751" s="1"/>
    </row>
    <row r="752" spans="11:12">
      <c r="K752" s="1"/>
      <c r="L752" s="1"/>
    </row>
    <row r="753" spans="11:12">
      <c r="K753" s="1"/>
      <c r="L753" s="1"/>
    </row>
    <row r="754" spans="11:12">
      <c r="K754" s="1"/>
      <c r="L754" s="1"/>
    </row>
    <row r="755" spans="11:12">
      <c r="K755" s="1"/>
      <c r="L755" s="1"/>
    </row>
    <row r="756" spans="11:12">
      <c r="K756" s="1"/>
      <c r="L756" s="1"/>
    </row>
    <row r="757" spans="11:12">
      <c r="K757" s="1"/>
      <c r="L757" s="1"/>
    </row>
    <row r="758" spans="11:12">
      <c r="K758" s="1"/>
      <c r="L758" s="1"/>
    </row>
    <row r="759" spans="11:12">
      <c r="K759" s="1"/>
      <c r="L759" s="1"/>
    </row>
    <row r="760" spans="11:12">
      <c r="K760" s="1"/>
      <c r="L760" s="1"/>
    </row>
    <row r="761" spans="11:12">
      <c r="K761" s="1"/>
      <c r="L761" s="1"/>
    </row>
    <row r="762" spans="11:12">
      <c r="K762" s="1"/>
      <c r="L762" s="1"/>
    </row>
    <row r="763" spans="11:12">
      <c r="K763" s="1"/>
      <c r="L763" s="1"/>
    </row>
    <row r="764" spans="11:12">
      <c r="K764" s="1"/>
      <c r="L764" s="1"/>
    </row>
    <row r="765" spans="11:12">
      <c r="K765" s="1"/>
      <c r="L765" s="1"/>
    </row>
    <row r="766" spans="11:12">
      <c r="K766" s="1"/>
      <c r="L766" s="1"/>
    </row>
    <row r="767" spans="11:12">
      <c r="K767" s="1"/>
      <c r="L767" s="1"/>
    </row>
    <row r="768" spans="11:12">
      <c r="K768" s="1"/>
      <c r="L768" s="1"/>
    </row>
    <row r="769" spans="11:12">
      <c r="K769" s="1"/>
      <c r="L769" s="1"/>
    </row>
    <row r="770" spans="11:12">
      <c r="K770" s="1"/>
      <c r="L770" s="1"/>
    </row>
    <row r="771" spans="11:12">
      <c r="K771" s="1"/>
      <c r="L771" s="1"/>
    </row>
    <row r="772" spans="11:12">
      <c r="K772" s="1"/>
      <c r="L772" s="1"/>
    </row>
    <row r="773" spans="11:12">
      <c r="K773" s="1"/>
      <c r="L773" s="1"/>
    </row>
    <row r="774" spans="11:12">
      <c r="K774" s="1"/>
      <c r="L774" s="1"/>
    </row>
    <row r="775" spans="11:12">
      <c r="K775" s="1"/>
      <c r="L775" s="1"/>
    </row>
    <row r="776" spans="11:12">
      <c r="K776" s="1"/>
      <c r="L776" s="1"/>
    </row>
    <row r="777" spans="11:12">
      <c r="K777" s="1"/>
      <c r="L777" s="1"/>
    </row>
    <row r="778" spans="11:12">
      <c r="K778" s="1"/>
      <c r="L778" s="1"/>
    </row>
    <row r="779" spans="11:12">
      <c r="K779" s="1"/>
      <c r="L779" s="1"/>
    </row>
    <row r="780" spans="11:12">
      <c r="K780" s="1"/>
      <c r="L780" s="1"/>
    </row>
    <row r="781" spans="11:12">
      <c r="K781" s="1"/>
      <c r="L781" s="1"/>
    </row>
    <row r="782" spans="11:12">
      <c r="K782" s="1"/>
      <c r="L782" s="1"/>
    </row>
    <row r="783" spans="11:12">
      <c r="K783" s="1"/>
      <c r="L783" s="1"/>
    </row>
    <row r="784" spans="11:12">
      <c r="K784" s="1"/>
      <c r="L784" s="1"/>
    </row>
    <row r="785" spans="11:12">
      <c r="K785" s="1"/>
      <c r="L785" s="1"/>
    </row>
    <row r="786" spans="11:12">
      <c r="K786" s="1"/>
      <c r="L786" s="1"/>
    </row>
    <row r="787" spans="11:12">
      <c r="K787" s="1"/>
      <c r="L787" s="1"/>
    </row>
    <row r="788" spans="11:12">
      <c r="K788" s="1"/>
      <c r="L788" s="1"/>
    </row>
    <row r="789" spans="11:12">
      <c r="K789" s="1"/>
      <c r="L789" s="1"/>
    </row>
    <row r="790" spans="11:12">
      <c r="K790" s="1"/>
      <c r="L790" s="1"/>
    </row>
    <row r="791" spans="11:12">
      <c r="K791" s="1"/>
      <c r="L791" s="1"/>
    </row>
    <row r="792" spans="11:12">
      <c r="K792" s="1"/>
      <c r="L792" s="1"/>
    </row>
    <row r="793" spans="11:12">
      <c r="K793" s="1"/>
      <c r="L793" s="1"/>
    </row>
    <row r="794" spans="11:12">
      <c r="K794" s="1"/>
      <c r="L794" s="1"/>
    </row>
    <row r="795" spans="11:12">
      <c r="K795" s="1"/>
      <c r="L795" s="1"/>
    </row>
    <row r="796" spans="11:12">
      <c r="K796" s="1"/>
      <c r="L796" s="1"/>
    </row>
    <row r="797" spans="11:12">
      <c r="K797" s="1"/>
      <c r="L797" s="1"/>
    </row>
    <row r="798" spans="11:12">
      <c r="K798" s="1"/>
      <c r="L798" s="1"/>
    </row>
    <row r="799" spans="11:12">
      <c r="K799" s="1"/>
      <c r="L799" s="1"/>
    </row>
    <row r="800" spans="11:12">
      <c r="K800" s="1"/>
      <c r="L800" s="1"/>
    </row>
    <row r="801" spans="11:12">
      <c r="K801" s="1"/>
      <c r="L801" s="1"/>
    </row>
    <row r="802" spans="11:12">
      <c r="K802" s="1"/>
      <c r="L802" s="1"/>
    </row>
    <row r="803" spans="11:12">
      <c r="K803" s="1"/>
      <c r="L803" s="1"/>
    </row>
    <row r="804" spans="11:12">
      <c r="K804" s="1"/>
      <c r="L804" s="1"/>
    </row>
    <row r="805" spans="11:12">
      <c r="K805" s="1"/>
      <c r="L805" s="1"/>
    </row>
    <row r="806" spans="11:12">
      <c r="K806" s="1"/>
      <c r="L806" s="1"/>
    </row>
    <row r="807" spans="11:12">
      <c r="K807" s="1"/>
      <c r="L807" s="1"/>
    </row>
    <row r="808" spans="11:12">
      <c r="K808" s="1"/>
      <c r="L808" s="1"/>
    </row>
    <row r="809" spans="11:12">
      <c r="K809" s="1"/>
      <c r="L809" s="1"/>
    </row>
    <row r="810" spans="11:12">
      <c r="K810" s="1"/>
      <c r="L810" s="1"/>
    </row>
    <row r="811" spans="11:12">
      <c r="K811" s="1"/>
      <c r="L811" s="1"/>
    </row>
    <row r="812" spans="11:12">
      <c r="K812" s="1"/>
      <c r="L812" s="1"/>
    </row>
    <row r="813" spans="11:12">
      <c r="K813" s="1"/>
      <c r="L813" s="1"/>
    </row>
    <row r="814" spans="11:12">
      <c r="K814" s="1"/>
      <c r="L814" s="1"/>
    </row>
    <row r="815" spans="11:12">
      <c r="K815" s="1"/>
      <c r="L815" s="1"/>
    </row>
    <row r="816" spans="11:12">
      <c r="K816" s="1"/>
      <c r="L816" s="1"/>
    </row>
    <row r="817" spans="11:12">
      <c r="K817" s="1"/>
      <c r="L817" s="1"/>
    </row>
    <row r="818" spans="11:12">
      <c r="K818" s="1"/>
      <c r="L818" s="1"/>
    </row>
    <row r="819" spans="11:12">
      <c r="K819" s="1"/>
      <c r="L819" s="1"/>
    </row>
    <row r="820" spans="11:12">
      <c r="K820" s="1"/>
      <c r="L820" s="1"/>
    </row>
    <row r="821" spans="11:12">
      <c r="K821" s="1"/>
      <c r="L821" s="1"/>
    </row>
    <row r="822" spans="11:12">
      <c r="K822" s="1"/>
      <c r="L822" s="1"/>
    </row>
    <row r="823" spans="11:12">
      <c r="K823" s="1"/>
      <c r="L823" s="1"/>
    </row>
    <row r="824" spans="11:12">
      <c r="K824" s="1"/>
      <c r="L824" s="1"/>
    </row>
    <row r="825" spans="11:12">
      <c r="K825" s="1"/>
      <c r="L825" s="1"/>
    </row>
    <row r="826" spans="11:12">
      <c r="K826" s="1"/>
      <c r="L826" s="1"/>
    </row>
    <row r="827" spans="11:12">
      <c r="K827" s="1"/>
      <c r="L827" s="1"/>
    </row>
    <row r="828" spans="11:12">
      <c r="K828" s="1"/>
      <c r="L828" s="1"/>
    </row>
    <row r="829" spans="11:12">
      <c r="K829" s="1"/>
      <c r="L829" s="1"/>
    </row>
    <row r="830" spans="11:12">
      <c r="K830" s="1"/>
      <c r="L830" s="1"/>
    </row>
    <row r="831" spans="11:12">
      <c r="K831" s="1"/>
      <c r="L831" s="1"/>
    </row>
    <row r="832" spans="11:12">
      <c r="K832" s="1"/>
      <c r="L832" s="1"/>
    </row>
    <row r="833" spans="11:12">
      <c r="K833" s="1"/>
      <c r="L833" s="1"/>
    </row>
    <row r="834" spans="11:12">
      <c r="K834" s="1"/>
      <c r="L834" s="1"/>
    </row>
    <row r="835" spans="11:12">
      <c r="K835" s="1"/>
      <c r="L835" s="1"/>
    </row>
    <row r="836" spans="11:12">
      <c r="K836" s="1"/>
      <c r="L836" s="1"/>
    </row>
    <row r="837" spans="11:12">
      <c r="K837" s="1"/>
      <c r="L837" s="1"/>
    </row>
    <row r="838" spans="11:12">
      <c r="K838" s="1"/>
      <c r="L838" s="1"/>
    </row>
    <row r="839" spans="11:12">
      <c r="K839" s="1"/>
      <c r="L839" s="1"/>
    </row>
    <row r="840" spans="11:12">
      <c r="K840" s="1"/>
      <c r="L840" s="1"/>
    </row>
    <row r="841" spans="11:12">
      <c r="K841" s="1"/>
      <c r="L841" s="1"/>
    </row>
    <row r="842" spans="11:12">
      <c r="K842" s="1"/>
      <c r="L842" s="1"/>
    </row>
    <row r="843" spans="11:12">
      <c r="K843" s="1"/>
      <c r="L843" s="1"/>
    </row>
    <row r="844" spans="11:12">
      <c r="K844" s="1"/>
      <c r="L844" s="1"/>
    </row>
    <row r="845" spans="11:12">
      <c r="K845" s="1"/>
      <c r="L845" s="1"/>
    </row>
    <row r="846" spans="11:12">
      <c r="K846" s="1"/>
      <c r="L846" s="1"/>
    </row>
    <row r="847" spans="11:12">
      <c r="K847" s="1"/>
      <c r="L847" s="1"/>
    </row>
    <row r="848" spans="11:12">
      <c r="K848" s="1"/>
      <c r="L848" s="1"/>
    </row>
    <row r="849" spans="11:12">
      <c r="K849" s="1"/>
      <c r="L849" s="1"/>
    </row>
    <row r="850" spans="11:12">
      <c r="K850" s="1"/>
      <c r="L850" s="1"/>
    </row>
    <row r="851" spans="11:12">
      <c r="K851" s="1"/>
      <c r="L851" s="1"/>
    </row>
    <row r="852" spans="11:12">
      <c r="K852" s="1"/>
      <c r="L852" s="1"/>
    </row>
    <row r="853" spans="11:12">
      <c r="K853" s="1"/>
      <c r="L853" s="1"/>
    </row>
    <row r="854" spans="11:12">
      <c r="K854" s="1"/>
      <c r="L854" s="1"/>
    </row>
    <row r="855" spans="11:12">
      <c r="K855" s="1"/>
      <c r="L855" s="1"/>
    </row>
    <row r="856" spans="11:12">
      <c r="K856" s="1"/>
      <c r="L856" s="1"/>
    </row>
    <row r="857" spans="11:12">
      <c r="K857" s="1"/>
      <c r="L857" s="1"/>
    </row>
    <row r="858" spans="11:12">
      <c r="K858" s="1"/>
      <c r="L858" s="1"/>
    </row>
    <row r="859" spans="11:12">
      <c r="K859" s="1"/>
      <c r="L859" s="1"/>
    </row>
    <row r="860" spans="11:12">
      <c r="K860" s="1"/>
      <c r="L860" s="1"/>
    </row>
    <row r="861" spans="11:12">
      <c r="K861" s="1"/>
      <c r="L861" s="1"/>
    </row>
    <row r="862" spans="11:12">
      <c r="K862" s="1"/>
      <c r="L862" s="1"/>
    </row>
    <row r="863" spans="11:12">
      <c r="K863" s="1"/>
      <c r="L863" s="1"/>
    </row>
    <row r="864" spans="11:12">
      <c r="K864" s="1"/>
      <c r="L864" s="1"/>
    </row>
    <row r="865" spans="11:12">
      <c r="K865" s="1"/>
      <c r="L865" s="1"/>
    </row>
    <row r="866" spans="11:12">
      <c r="K866" s="1"/>
      <c r="L866" s="1"/>
    </row>
    <row r="867" spans="11:12">
      <c r="K867" s="1"/>
      <c r="L867" s="1"/>
    </row>
    <row r="868" spans="11:12">
      <c r="K868" s="1"/>
      <c r="L868" s="1"/>
    </row>
    <row r="869" spans="11:12">
      <c r="K869" s="1"/>
      <c r="L869" s="1"/>
    </row>
    <row r="870" spans="11:12">
      <c r="K870" s="1"/>
      <c r="L870" s="1"/>
    </row>
    <row r="871" spans="11:12">
      <c r="K871" s="1"/>
      <c r="L871" s="1"/>
    </row>
    <row r="872" spans="11:12">
      <c r="K872" s="1"/>
      <c r="L872" s="1"/>
    </row>
    <row r="873" spans="11:12">
      <c r="K873" s="1"/>
      <c r="L873" s="1"/>
    </row>
    <row r="874" spans="11:12">
      <c r="K874" s="1"/>
      <c r="L874" s="1"/>
    </row>
    <row r="875" spans="11:12">
      <c r="K875" s="1"/>
      <c r="L875" s="1"/>
    </row>
    <row r="876" spans="11:12">
      <c r="K876" s="1"/>
      <c r="L876" s="1"/>
    </row>
    <row r="877" spans="11:12">
      <c r="K877" s="1"/>
      <c r="L877" s="1"/>
    </row>
    <row r="878" spans="11:12">
      <c r="K878" s="1"/>
      <c r="L878" s="1"/>
    </row>
    <row r="879" spans="11:12">
      <c r="K879" s="1"/>
      <c r="L879" s="1"/>
    </row>
    <row r="880" spans="11:12">
      <c r="K880" s="1"/>
      <c r="L880" s="1"/>
    </row>
    <row r="881" spans="11:12">
      <c r="K881" s="1"/>
      <c r="L881" s="1"/>
    </row>
    <row r="882" spans="11:12">
      <c r="K882" s="1"/>
      <c r="L882" s="1"/>
    </row>
    <row r="883" spans="11:12">
      <c r="K883" s="1"/>
      <c r="L883" s="1"/>
    </row>
    <row r="884" spans="11:12">
      <c r="K884" s="1"/>
      <c r="L884" s="1"/>
    </row>
    <row r="885" spans="11:12">
      <c r="K885" s="1"/>
      <c r="L885" s="1"/>
    </row>
    <row r="886" spans="11:12">
      <c r="K886" s="1"/>
      <c r="L886" s="1"/>
    </row>
    <row r="887" spans="11:12">
      <c r="K887" s="1"/>
      <c r="L887" s="1"/>
    </row>
    <row r="888" spans="11:12">
      <c r="K888" s="1"/>
      <c r="L888" s="1"/>
    </row>
    <row r="889" spans="11:12">
      <c r="K889" s="1"/>
      <c r="L889" s="1"/>
    </row>
    <row r="890" spans="11:12">
      <c r="K890" s="1"/>
      <c r="L890" s="1"/>
    </row>
    <row r="891" spans="11:12">
      <c r="K891" s="1"/>
      <c r="L891" s="1"/>
    </row>
    <row r="892" spans="11:12">
      <c r="K892" s="1"/>
      <c r="L892" s="1"/>
    </row>
    <row r="893" spans="11:12">
      <c r="K893" s="1"/>
      <c r="L893" s="1"/>
    </row>
    <row r="894" spans="11:12">
      <c r="K894" s="1"/>
      <c r="L894" s="1"/>
    </row>
    <row r="895" spans="11:12">
      <c r="K895" s="1"/>
      <c r="L895" s="1"/>
    </row>
    <row r="896" spans="11:12">
      <c r="K896" s="1"/>
      <c r="L896" s="1"/>
    </row>
    <row r="897" spans="11:12">
      <c r="K897" s="1"/>
      <c r="L897" s="1"/>
    </row>
    <row r="898" spans="11:12">
      <c r="K898" s="1"/>
      <c r="L898" s="1"/>
    </row>
    <row r="899" spans="11:12">
      <c r="K899" s="1"/>
      <c r="L899" s="1"/>
    </row>
    <row r="900" spans="11:12">
      <c r="K900" s="1"/>
      <c r="L900" s="1"/>
    </row>
    <row r="901" spans="11:12">
      <c r="K901" s="1"/>
      <c r="L901" s="1"/>
    </row>
    <row r="902" spans="11:12">
      <c r="K902" s="1"/>
      <c r="L902" s="1"/>
    </row>
    <row r="903" spans="11:12">
      <c r="K903" s="1"/>
      <c r="L903" s="1"/>
    </row>
    <row r="904" spans="11:12">
      <c r="K904" s="1"/>
      <c r="L904" s="1"/>
    </row>
    <row r="905" spans="11:12">
      <c r="K905" s="1"/>
      <c r="L905" s="1"/>
    </row>
    <row r="906" spans="11:12">
      <c r="K906" s="1"/>
      <c r="L906" s="1"/>
    </row>
    <row r="907" spans="11:12">
      <c r="K907" s="1"/>
      <c r="L907" s="1"/>
    </row>
    <row r="908" spans="11:12">
      <c r="K908" s="1"/>
      <c r="L908" s="1"/>
    </row>
    <row r="909" spans="11:12">
      <c r="K909" s="1"/>
      <c r="L909" s="1"/>
    </row>
    <row r="910" spans="11:12">
      <c r="K910" s="1"/>
      <c r="L910" s="1"/>
    </row>
    <row r="911" spans="11:12">
      <c r="K911" s="1"/>
      <c r="L911" s="1"/>
    </row>
    <row r="912" spans="11:12">
      <c r="K912" s="1"/>
      <c r="L912" s="1"/>
    </row>
    <row r="913" spans="11:12">
      <c r="K913" s="1"/>
      <c r="L913" s="1"/>
    </row>
    <row r="914" spans="11:12">
      <c r="K914" s="1"/>
      <c r="L914" s="1"/>
    </row>
    <row r="915" spans="11:12">
      <c r="K915" s="1"/>
      <c r="L915" s="1"/>
    </row>
    <row r="916" spans="11:12">
      <c r="K916" s="1"/>
      <c r="L916" s="1"/>
    </row>
    <row r="917" spans="11:12">
      <c r="K917" s="1"/>
      <c r="L917" s="1"/>
    </row>
    <row r="918" spans="11:12">
      <c r="K918" s="1"/>
      <c r="L918" s="1"/>
    </row>
    <row r="919" spans="11:12">
      <c r="K919" s="1"/>
      <c r="L919" s="1"/>
    </row>
    <row r="920" spans="11:12">
      <c r="K920" s="1"/>
      <c r="L920" s="1"/>
    </row>
    <row r="921" spans="11:12">
      <c r="K921" s="1"/>
      <c r="L921" s="1"/>
    </row>
    <row r="922" spans="11:12">
      <c r="K922" s="1"/>
      <c r="L922" s="1"/>
    </row>
    <row r="923" spans="11:12">
      <c r="K923" s="1"/>
      <c r="L923" s="1"/>
    </row>
    <row r="924" spans="11:12">
      <c r="K924" s="1"/>
      <c r="L924" s="1"/>
    </row>
    <row r="925" spans="11:12">
      <c r="K925" s="1"/>
      <c r="L925" s="1"/>
    </row>
    <row r="926" spans="11:12">
      <c r="K926" s="1"/>
      <c r="L926" s="1"/>
    </row>
    <row r="927" spans="11:12">
      <c r="K927" s="1"/>
      <c r="L927" s="1"/>
    </row>
    <row r="928" spans="11:12">
      <c r="K928" s="1"/>
      <c r="L928" s="1"/>
    </row>
    <row r="929" spans="11:12">
      <c r="K929" s="1"/>
      <c r="L929" s="1"/>
    </row>
    <row r="930" spans="11:12">
      <c r="K930" s="1"/>
      <c r="L930" s="1"/>
    </row>
    <row r="931" spans="11:12">
      <c r="K931" s="1"/>
      <c r="L931" s="1"/>
    </row>
    <row r="932" spans="11:12">
      <c r="K932" s="1"/>
      <c r="L932" s="1"/>
    </row>
    <row r="933" spans="11:12">
      <c r="K933" s="1"/>
      <c r="L933" s="1"/>
    </row>
    <row r="934" spans="11:12">
      <c r="K934" s="1"/>
      <c r="L934" s="1"/>
    </row>
    <row r="935" spans="11:12">
      <c r="K935" s="1"/>
      <c r="L935" s="1"/>
    </row>
    <row r="936" spans="11:12">
      <c r="K936" s="1"/>
      <c r="L936" s="1"/>
    </row>
    <row r="937" spans="11:12">
      <c r="K937" s="1"/>
      <c r="L937" s="1"/>
    </row>
    <row r="938" spans="11:12">
      <c r="K938" s="1"/>
      <c r="L938" s="1"/>
    </row>
    <row r="939" spans="11:12">
      <c r="K939" s="1"/>
      <c r="L939" s="1"/>
    </row>
    <row r="940" spans="11:12">
      <c r="K940" s="1"/>
      <c r="L940" s="1"/>
    </row>
    <row r="941" spans="11:12">
      <c r="K941" s="1"/>
      <c r="L941" s="1"/>
    </row>
    <row r="942" spans="11:12">
      <c r="K942" s="1"/>
      <c r="L942" s="1"/>
    </row>
    <row r="943" spans="11:12">
      <c r="K943" s="1"/>
      <c r="L943" s="1"/>
    </row>
    <row r="944" spans="11:12">
      <c r="K944" s="1"/>
      <c r="L944" s="1"/>
    </row>
    <row r="945" spans="11:12">
      <c r="K945" s="1"/>
      <c r="L945" s="1"/>
    </row>
    <row r="946" spans="11:12">
      <c r="K946" s="1"/>
      <c r="L946" s="1"/>
    </row>
    <row r="947" spans="11:12">
      <c r="K947" s="1"/>
      <c r="L947" s="1"/>
    </row>
    <row r="948" spans="11:12">
      <c r="K948" s="1"/>
      <c r="L948" s="1"/>
    </row>
    <row r="949" spans="11:12">
      <c r="K949" s="1"/>
      <c r="L949" s="1"/>
    </row>
    <row r="950" spans="11:12">
      <c r="K950" s="1"/>
      <c r="L950" s="1"/>
    </row>
    <row r="951" spans="11:12">
      <c r="K951" s="1"/>
      <c r="L951" s="1"/>
    </row>
    <row r="952" spans="11:12">
      <c r="K952" s="1"/>
      <c r="L952" s="1"/>
    </row>
    <row r="953" spans="11:12">
      <c r="K953" s="1"/>
      <c r="L953" s="1"/>
    </row>
    <row r="954" spans="11:12">
      <c r="K954" s="1"/>
      <c r="L954" s="1"/>
    </row>
    <row r="955" spans="11:12">
      <c r="K955" s="1"/>
      <c r="L955" s="1"/>
    </row>
    <row r="956" spans="11:12">
      <c r="K956" s="1"/>
      <c r="L956" s="1"/>
    </row>
    <row r="957" spans="11:12">
      <c r="K957" s="1"/>
      <c r="L957" s="1"/>
    </row>
    <row r="958" spans="11:12">
      <c r="K958" s="1"/>
      <c r="L958" s="1"/>
    </row>
    <row r="959" spans="11:12">
      <c r="K959" s="1"/>
      <c r="L959" s="1"/>
    </row>
    <row r="960" spans="11:12">
      <c r="K960" s="1"/>
      <c r="L960" s="1"/>
    </row>
    <row r="961" spans="11:12">
      <c r="K961" s="1"/>
      <c r="L961" s="1"/>
    </row>
    <row r="962" spans="11:12">
      <c r="K962" s="1"/>
      <c r="L962" s="1"/>
    </row>
    <row r="963" spans="11:12">
      <c r="K963" s="1"/>
      <c r="L963" s="1"/>
    </row>
    <row r="964" spans="11:12">
      <c r="K964" s="1"/>
      <c r="L964" s="1"/>
    </row>
    <row r="965" spans="11:12">
      <c r="K965" s="1"/>
      <c r="L965" s="1"/>
    </row>
    <row r="966" spans="11:12">
      <c r="K966" s="1"/>
      <c r="L966" s="1"/>
    </row>
    <row r="967" spans="11:12">
      <c r="K967" s="1"/>
      <c r="L967" s="1"/>
    </row>
    <row r="968" spans="11:12">
      <c r="K968" s="1"/>
      <c r="L968" s="1"/>
    </row>
    <row r="969" spans="11:12">
      <c r="K969" s="1"/>
      <c r="L969" s="1"/>
    </row>
    <row r="970" spans="11:12">
      <c r="K970" s="1"/>
      <c r="L970" s="1"/>
    </row>
    <row r="971" spans="11:12">
      <c r="K971" s="1"/>
      <c r="L971" s="1"/>
    </row>
    <row r="972" spans="11:12">
      <c r="K972" s="1"/>
      <c r="L972" s="1"/>
    </row>
    <row r="973" spans="11:12">
      <c r="K973" s="1"/>
      <c r="L973" s="1"/>
    </row>
    <row r="974" spans="11:12">
      <c r="K974" s="1"/>
      <c r="L974" s="1"/>
    </row>
    <row r="975" spans="11:12">
      <c r="K975" s="1"/>
      <c r="L975" s="1"/>
    </row>
    <row r="976" spans="11:12">
      <c r="K976" s="1"/>
      <c r="L976" s="1"/>
    </row>
    <row r="977" spans="11:12">
      <c r="K977" s="1"/>
      <c r="L977" s="1"/>
    </row>
    <row r="978" spans="11:12">
      <c r="K978" s="1"/>
      <c r="L978" s="1"/>
    </row>
    <row r="979" spans="11:12">
      <c r="K979" s="1"/>
      <c r="L979" s="1"/>
    </row>
    <row r="980" spans="11:12">
      <c r="K980" s="1"/>
      <c r="L980" s="1"/>
    </row>
    <row r="981" spans="11:12">
      <c r="K981" s="1"/>
      <c r="L981" s="1"/>
    </row>
    <row r="982" spans="11:12">
      <c r="K982" s="1"/>
      <c r="L982" s="1"/>
    </row>
    <row r="983" spans="11:12">
      <c r="K983" s="1"/>
      <c r="L983" s="1"/>
    </row>
    <row r="984" spans="11:12">
      <c r="K984" s="1"/>
      <c r="L984" s="1"/>
    </row>
    <row r="985" spans="11:12">
      <c r="K985" s="1"/>
      <c r="L985" s="1"/>
    </row>
    <row r="986" spans="11:12">
      <c r="K986" s="1"/>
      <c r="L986" s="1"/>
    </row>
    <row r="987" spans="11:12">
      <c r="K987" s="1"/>
      <c r="L987" s="1"/>
    </row>
    <row r="988" spans="11:12">
      <c r="K988" s="1"/>
      <c r="L988" s="1"/>
    </row>
    <row r="989" spans="11:12">
      <c r="K989" s="1"/>
      <c r="L989" s="1"/>
    </row>
    <row r="990" spans="11:12">
      <c r="K990" s="1"/>
      <c r="L990" s="1"/>
    </row>
    <row r="991" spans="11:12">
      <c r="K991" s="1"/>
      <c r="L991" s="1"/>
    </row>
    <row r="992" spans="11:12">
      <c r="K992" s="1"/>
      <c r="L992" s="1"/>
    </row>
    <row r="993" spans="11:12">
      <c r="K993" s="1"/>
      <c r="L993" s="1"/>
    </row>
    <row r="994" spans="11:12">
      <c r="K994" s="1"/>
      <c r="L994" s="1"/>
    </row>
    <row r="995" spans="11:12">
      <c r="K995" s="1"/>
      <c r="L995" s="1"/>
    </row>
    <row r="996" spans="11:12">
      <c r="K996" s="1"/>
      <c r="L996" s="1"/>
    </row>
    <row r="997" spans="11:12">
      <c r="K997" s="1"/>
      <c r="L997" s="1"/>
    </row>
    <row r="998" spans="11:12">
      <c r="K998" s="1"/>
      <c r="L998" s="1"/>
    </row>
    <row r="999" spans="11:12">
      <c r="K999" s="1"/>
      <c r="L999" s="1"/>
    </row>
    <row r="1000" spans="11:12">
      <c r="K1000" s="1"/>
      <c r="L1000" s="1"/>
    </row>
    <row r="1001" spans="11:12">
      <c r="K1001" s="1"/>
      <c r="L1001" s="1"/>
    </row>
    <row r="1002" spans="11:12">
      <c r="K1002" s="1"/>
      <c r="L1002" s="1"/>
    </row>
    <row r="1003" spans="11:12">
      <c r="K1003" s="1"/>
      <c r="L1003" s="1"/>
    </row>
    <row r="1004" spans="11:12">
      <c r="K1004" s="1"/>
      <c r="L1004" s="1"/>
    </row>
    <row r="1005" spans="11:12">
      <c r="K1005" s="1"/>
      <c r="L1005" s="1"/>
    </row>
    <row r="1006" spans="11:12">
      <c r="K1006" s="1"/>
      <c r="L1006" s="1"/>
    </row>
    <row r="1007" spans="11:12">
      <c r="K1007" s="1"/>
      <c r="L1007" s="1"/>
    </row>
    <row r="1008" spans="11:12">
      <c r="K1008" s="1"/>
      <c r="L1008" s="1"/>
    </row>
    <row r="1009" spans="11:12">
      <c r="K1009" s="1"/>
      <c r="L1009" s="1"/>
    </row>
    <row r="1010" spans="11:12">
      <c r="K1010" s="1"/>
      <c r="L1010" s="1"/>
    </row>
    <row r="1011" spans="11:12">
      <c r="K1011" s="1"/>
      <c r="L1011" s="1"/>
    </row>
    <row r="1012" spans="11:12">
      <c r="K1012" s="1"/>
      <c r="L1012" s="1"/>
    </row>
    <row r="1013" spans="11:12">
      <c r="K1013" s="1"/>
      <c r="L1013" s="1"/>
    </row>
    <row r="1014" spans="11:12">
      <c r="K1014" s="1"/>
      <c r="L1014" s="1"/>
    </row>
    <row r="1015" spans="11:12">
      <c r="K1015" s="1"/>
      <c r="L1015" s="1"/>
    </row>
    <row r="1016" spans="11:12">
      <c r="K1016" s="1"/>
      <c r="L1016" s="1"/>
    </row>
    <row r="1017" spans="11:12">
      <c r="K1017" s="1"/>
      <c r="L1017" s="1"/>
    </row>
    <row r="1018" spans="11:12">
      <c r="K1018" s="1"/>
      <c r="L1018" s="1"/>
    </row>
    <row r="1019" spans="11:12">
      <c r="K1019" s="1"/>
      <c r="L1019" s="1"/>
    </row>
    <row r="1020" spans="11:12">
      <c r="K1020" s="1"/>
      <c r="L1020" s="1"/>
    </row>
    <row r="1021" spans="11:12">
      <c r="K1021" s="1"/>
      <c r="L1021" s="1"/>
    </row>
    <row r="1022" spans="11:12">
      <c r="K1022" s="1"/>
      <c r="L1022" s="1"/>
    </row>
    <row r="1023" spans="11:12">
      <c r="K1023" s="1"/>
      <c r="L1023" s="1"/>
    </row>
    <row r="1024" spans="11:12">
      <c r="K1024" s="1"/>
      <c r="L1024" s="1"/>
    </row>
    <row r="1025" spans="11:12">
      <c r="K1025" s="1"/>
      <c r="L1025" s="1"/>
    </row>
    <row r="1026" spans="11:12">
      <c r="K1026" s="1"/>
      <c r="L1026" s="1"/>
    </row>
    <row r="1027" spans="11:12">
      <c r="K1027" s="1"/>
      <c r="L1027" s="1"/>
    </row>
    <row r="1028" spans="11:12">
      <c r="K1028" s="1"/>
      <c r="L1028" s="1"/>
    </row>
    <row r="1029" spans="11:12">
      <c r="K1029" s="1"/>
      <c r="L1029" s="1"/>
    </row>
    <row r="1030" spans="11:12">
      <c r="K1030" s="1"/>
      <c r="L1030" s="1"/>
    </row>
    <row r="1031" spans="11:12">
      <c r="K1031" s="1"/>
      <c r="L1031" s="1"/>
    </row>
    <row r="1032" spans="11:12">
      <c r="K1032" s="1"/>
      <c r="L1032" s="1"/>
    </row>
    <row r="1033" spans="11:12">
      <c r="K1033" s="1"/>
      <c r="L1033" s="1"/>
    </row>
    <row r="1034" spans="11:12">
      <c r="K1034" s="1"/>
      <c r="L1034" s="1"/>
    </row>
    <row r="1035" spans="11:12">
      <c r="K1035" s="1"/>
      <c r="L1035" s="1"/>
    </row>
    <row r="1036" spans="11:12">
      <c r="K1036" s="1"/>
      <c r="L1036" s="1"/>
    </row>
    <row r="1037" spans="11:12">
      <c r="K1037" s="1"/>
      <c r="L1037" s="1"/>
    </row>
    <row r="1038" spans="11:12">
      <c r="K1038" s="1"/>
      <c r="L1038" s="1"/>
    </row>
    <row r="1039" spans="11:12">
      <c r="K1039" s="1"/>
      <c r="L1039" s="1"/>
    </row>
    <row r="1040" spans="11:12">
      <c r="K1040" s="1"/>
      <c r="L1040" s="1"/>
    </row>
    <row r="1041" spans="11:12">
      <c r="K1041" s="1"/>
      <c r="L1041" s="1"/>
    </row>
    <row r="1042" spans="11:12">
      <c r="K1042" s="1"/>
      <c r="L1042" s="1"/>
    </row>
    <row r="1043" spans="11:12">
      <c r="K1043" s="1"/>
      <c r="L1043" s="1"/>
    </row>
    <row r="1044" spans="11:12">
      <c r="K1044" s="1"/>
      <c r="L1044" s="1"/>
    </row>
    <row r="1045" spans="11:12">
      <c r="K1045" s="1"/>
      <c r="L1045" s="1"/>
    </row>
    <row r="1046" spans="11:12">
      <c r="K1046" s="1"/>
      <c r="L1046" s="1"/>
    </row>
    <row r="1047" spans="11:12">
      <c r="K1047" s="1"/>
      <c r="L1047" s="1"/>
    </row>
    <row r="1048" spans="11:12">
      <c r="K1048" s="1"/>
      <c r="L1048" s="1"/>
    </row>
    <row r="1049" spans="11:12">
      <c r="K1049" s="1"/>
      <c r="L1049" s="1"/>
    </row>
    <row r="1050" spans="11:12">
      <c r="K1050" s="1"/>
      <c r="L1050" s="1"/>
    </row>
    <row r="1051" spans="11:12">
      <c r="K1051" s="1"/>
      <c r="L1051" s="1"/>
    </row>
    <row r="1052" spans="11:12">
      <c r="K1052" s="1"/>
      <c r="L1052" s="1"/>
    </row>
    <row r="1053" spans="11:12">
      <c r="K1053" s="1"/>
      <c r="L1053" s="1"/>
    </row>
    <row r="1054" spans="11:12">
      <c r="K1054" s="1"/>
      <c r="L1054" s="1"/>
    </row>
    <row r="1055" spans="11:12">
      <c r="K1055" s="1"/>
      <c r="L1055" s="1"/>
    </row>
    <row r="1056" spans="11:12">
      <c r="K1056" s="1"/>
      <c r="L1056" s="1"/>
    </row>
    <row r="1057" spans="11:12">
      <c r="K1057" s="1"/>
      <c r="L1057" s="1"/>
    </row>
    <row r="1058" spans="11:12">
      <c r="K1058" s="1"/>
      <c r="L1058" s="1"/>
    </row>
    <row r="1059" spans="11:12">
      <c r="K1059" s="1"/>
      <c r="L1059" s="1"/>
    </row>
    <row r="1060" spans="11:12">
      <c r="K1060" s="1"/>
      <c r="L1060" s="1"/>
    </row>
    <row r="1061" spans="11:12">
      <c r="K1061" s="1"/>
      <c r="L1061" s="1"/>
    </row>
    <row r="1062" spans="11:12">
      <c r="K1062" s="1"/>
      <c r="L1062" s="1"/>
    </row>
    <row r="1063" spans="11:12">
      <c r="K1063" s="1"/>
      <c r="L1063" s="1"/>
    </row>
    <row r="1064" spans="11:12">
      <c r="K1064" s="1"/>
      <c r="L1064" s="1"/>
    </row>
    <row r="1065" spans="11:12">
      <c r="K1065" s="1"/>
      <c r="L1065" s="1"/>
    </row>
    <row r="1066" spans="11:12">
      <c r="K1066" s="1"/>
      <c r="L1066" s="1"/>
    </row>
    <row r="1067" spans="11:12">
      <c r="K1067" s="1"/>
      <c r="L1067" s="1"/>
    </row>
    <row r="1068" spans="11:12">
      <c r="K1068" s="1"/>
      <c r="L1068" s="1"/>
    </row>
    <row r="1069" spans="11:12">
      <c r="K1069" s="1"/>
      <c r="L1069" s="1"/>
    </row>
    <row r="1070" spans="11:12">
      <c r="K1070" s="1"/>
      <c r="L1070" s="1"/>
    </row>
    <row r="1071" spans="11:12">
      <c r="K1071" s="1"/>
      <c r="L1071" s="1"/>
    </row>
    <row r="1072" spans="11:12">
      <c r="K1072" s="1"/>
      <c r="L1072" s="1"/>
    </row>
    <row r="1073" spans="11:12">
      <c r="K1073" s="1"/>
      <c r="L1073" s="1"/>
    </row>
    <row r="1074" spans="11:12">
      <c r="K1074" s="1"/>
      <c r="L1074" s="1"/>
    </row>
    <row r="1075" spans="11:12">
      <c r="K1075" s="1"/>
      <c r="L1075" s="1"/>
    </row>
    <row r="1076" spans="11:12">
      <c r="K1076" s="1"/>
      <c r="L1076" s="1"/>
    </row>
    <row r="1077" spans="11:12">
      <c r="K1077" s="1"/>
      <c r="L1077" s="1"/>
    </row>
    <row r="1078" spans="11:12">
      <c r="K1078" s="1"/>
      <c r="L1078" s="1"/>
    </row>
    <row r="1079" spans="11:12">
      <c r="K1079" s="1"/>
      <c r="L1079" s="1"/>
    </row>
    <row r="1080" spans="11:12">
      <c r="K1080" s="1"/>
      <c r="L1080" s="1"/>
    </row>
    <row r="1081" spans="11:12">
      <c r="K1081" s="1"/>
      <c r="L1081" s="1"/>
    </row>
    <row r="1082" spans="11:12">
      <c r="K1082" s="1"/>
      <c r="L1082" s="1"/>
    </row>
    <row r="1083" spans="11:12">
      <c r="K1083" s="1"/>
      <c r="L1083" s="1"/>
    </row>
    <row r="1084" spans="11:12">
      <c r="K1084" s="1"/>
      <c r="L1084" s="1"/>
    </row>
    <row r="1085" spans="11:12">
      <c r="K1085" s="1"/>
      <c r="L1085" s="1"/>
    </row>
    <row r="1086" spans="11:12">
      <c r="K1086" s="1"/>
      <c r="L1086" s="1"/>
    </row>
    <row r="1087" spans="11:12">
      <c r="K1087" s="1"/>
      <c r="L1087" s="1"/>
    </row>
    <row r="1088" spans="11:12">
      <c r="K1088" s="1"/>
      <c r="L1088" s="1"/>
    </row>
    <row r="1089" spans="11:12">
      <c r="K1089" s="1"/>
      <c r="L1089" s="1"/>
    </row>
    <row r="1090" spans="11:12">
      <c r="K1090" s="1"/>
      <c r="L1090" s="1"/>
    </row>
    <row r="1091" spans="11:12">
      <c r="K1091" s="1"/>
      <c r="L1091" s="1"/>
    </row>
    <row r="1092" spans="11:12">
      <c r="K1092" s="1"/>
      <c r="L1092" s="1"/>
    </row>
    <row r="1093" spans="11:12">
      <c r="K1093" s="1"/>
      <c r="L1093" s="1"/>
    </row>
    <row r="1094" spans="11:12">
      <c r="K1094" s="1"/>
      <c r="L1094" s="1"/>
    </row>
    <row r="1095" spans="11:12">
      <c r="K1095" s="1"/>
      <c r="L1095" s="1"/>
    </row>
    <row r="1096" spans="11:12">
      <c r="K1096" s="1"/>
      <c r="L1096" s="1"/>
    </row>
    <row r="1097" spans="11:12">
      <c r="K1097" s="1"/>
      <c r="L1097" s="1"/>
    </row>
    <row r="1098" spans="11:12">
      <c r="K1098" s="1"/>
      <c r="L1098" s="1"/>
    </row>
    <row r="1099" spans="11:12">
      <c r="K1099" s="1"/>
      <c r="L1099" s="1"/>
    </row>
    <row r="1100" spans="11:12">
      <c r="K1100" s="1"/>
      <c r="L1100" s="1"/>
    </row>
    <row r="1101" spans="11:12">
      <c r="K1101" s="1"/>
      <c r="L1101" s="1"/>
    </row>
    <row r="1102" spans="11:12">
      <c r="K1102" s="1"/>
      <c r="L1102" s="1"/>
    </row>
    <row r="1103" spans="11:12">
      <c r="K1103" s="1"/>
      <c r="L1103" s="1"/>
    </row>
    <row r="1104" spans="11:12">
      <c r="K1104" s="1"/>
      <c r="L1104" s="1"/>
    </row>
    <row r="1105" spans="11:12">
      <c r="K1105" s="1"/>
      <c r="L1105" s="1"/>
    </row>
    <row r="1106" spans="11:12">
      <c r="K1106" s="1"/>
      <c r="L1106" s="1"/>
    </row>
    <row r="1107" spans="11:12">
      <c r="K1107" s="1"/>
      <c r="L1107" s="1"/>
    </row>
    <row r="1108" spans="11:12">
      <c r="K1108" s="1"/>
      <c r="L1108" s="1"/>
    </row>
    <row r="1109" spans="11:12">
      <c r="K1109" s="1"/>
      <c r="L1109" s="1"/>
    </row>
    <row r="1110" spans="11:12">
      <c r="K1110" s="1"/>
      <c r="L1110" s="1"/>
    </row>
    <row r="1111" spans="11:12">
      <c r="K1111" s="1"/>
      <c r="L1111" s="1"/>
    </row>
    <row r="1112" spans="11:12">
      <c r="K1112" s="1"/>
      <c r="L1112" s="1"/>
    </row>
    <row r="1113" spans="11:12">
      <c r="K1113" s="1"/>
      <c r="L1113" s="1"/>
    </row>
    <row r="1114" spans="11:12">
      <c r="K1114" s="1"/>
      <c r="L1114" s="1"/>
    </row>
    <row r="1115" spans="11:12">
      <c r="K1115" s="1"/>
      <c r="L1115" s="1"/>
    </row>
    <row r="1116" spans="11:12">
      <c r="K1116" s="1"/>
      <c r="L1116" s="1"/>
    </row>
    <row r="1117" spans="11:12">
      <c r="K1117" s="1"/>
      <c r="L1117" s="1"/>
    </row>
    <row r="1118" spans="11:12">
      <c r="K1118" s="1"/>
      <c r="L1118" s="1"/>
    </row>
    <row r="1119" spans="11:12">
      <c r="K1119" s="1"/>
      <c r="L1119" s="1"/>
    </row>
    <row r="1120" spans="11:12">
      <c r="K1120" s="1"/>
      <c r="L1120" s="1"/>
    </row>
    <row r="1121" spans="11:12">
      <c r="K1121" s="1"/>
      <c r="L1121" s="1"/>
    </row>
    <row r="1122" spans="11:12">
      <c r="K1122" s="1"/>
      <c r="L1122" s="1"/>
    </row>
    <row r="1123" spans="11:12">
      <c r="K1123" s="1"/>
      <c r="L1123" s="1"/>
    </row>
    <row r="1124" spans="11:12">
      <c r="K1124" s="1"/>
      <c r="L1124" s="1"/>
    </row>
    <row r="1125" spans="11:12">
      <c r="K1125" s="1"/>
      <c r="L1125" s="1"/>
    </row>
    <row r="1126" spans="11:12">
      <c r="K1126" s="1"/>
      <c r="L1126" s="1"/>
    </row>
    <row r="1127" spans="11:12">
      <c r="K1127" s="1"/>
      <c r="L1127" s="1"/>
    </row>
    <row r="1128" spans="11:12">
      <c r="K1128" s="1"/>
      <c r="L1128" s="1"/>
    </row>
    <row r="1129" spans="11:12">
      <c r="K1129" s="1"/>
      <c r="L1129" s="1"/>
    </row>
    <row r="1130" spans="11:12">
      <c r="K1130" s="1"/>
      <c r="L1130" s="1"/>
    </row>
    <row r="1131" spans="11:12">
      <c r="K1131" s="1"/>
      <c r="L1131" s="1"/>
    </row>
    <row r="1132" spans="11:12">
      <c r="K1132" s="1"/>
      <c r="L1132" s="1"/>
    </row>
    <row r="1133" spans="11:12">
      <c r="K1133" s="1"/>
      <c r="L1133" s="1"/>
    </row>
    <row r="1134" spans="11:12">
      <c r="K1134" s="1"/>
      <c r="L1134" s="1"/>
    </row>
    <row r="1135" spans="11:12">
      <c r="K1135" s="1"/>
      <c r="L1135" s="1"/>
    </row>
    <row r="1136" spans="11:12">
      <c r="K1136" s="1"/>
      <c r="L1136" s="1"/>
    </row>
    <row r="1137" spans="11:12">
      <c r="K1137" s="1"/>
      <c r="L1137" s="1"/>
    </row>
    <row r="1138" spans="11:12">
      <c r="K1138" s="1"/>
      <c r="L1138" s="1"/>
    </row>
    <row r="1139" spans="11:12">
      <c r="K1139" s="1"/>
      <c r="L1139" s="1"/>
    </row>
    <row r="1140" spans="11:12">
      <c r="K1140" s="1"/>
      <c r="L1140" s="1"/>
    </row>
    <row r="1141" spans="11:12">
      <c r="K1141" s="1"/>
      <c r="L1141" s="1"/>
    </row>
    <row r="1142" spans="11:12">
      <c r="K1142" s="1"/>
      <c r="L1142" s="1"/>
    </row>
    <row r="1143" spans="11:12">
      <c r="K1143" s="1"/>
      <c r="L1143" s="1"/>
    </row>
    <row r="1144" spans="11:12">
      <c r="K1144" s="1"/>
      <c r="L1144" s="1"/>
    </row>
    <row r="1145" spans="11:12">
      <c r="K1145" s="1"/>
      <c r="L1145" s="1"/>
    </row>
    <row r="1146" spans="11:12">
      <c r="K1146" s="1"/>
      <c r="L1146" s="1"/>
    </row>
    <row r="1147" spans="11:12">
      <c r="K1147" s="1"/>
      <c r="L1147" s="1"/>
    </row>
    <row r="1148" spans="11:12">
      <c r="K1148" s="1"/>
      <c r="L1148" s="1"/>
    </row>
    <row r="1149" spans="11:12">
      <c r="K1149" s="1"/>
      <c r="L1149" s="1"/>
    </row>
    <row r="1150" spans="11:12">
      <c r="K1150" s="1"/>
      <c r="L1150" s="1"/>
    </row>
    <row r="1151" spans="11:12">
      <c r="K1151" s="1"/>
      <c r="L1151" s="1"/>
    </row>
    <row r="1152" spans="11:12">
      <c r="K1152" s="1"/>
      <c r="L1152" s="1"/>
    </row>
    <row r="1153" spans="11:12">
      <c r="K1153" s="1"/>
      <c r="L1153" s="1"/>
    </row>
    <row r="1154" spans="11:12">
      <c r="K1154" s="1"/>
      <c r="L1154" s="1"/>
    </row>
    <row r="1155" spans="11:12">
      <c r="K1155" s="1"/>
      <c r="L1155" s="1"/>
    </row>
    <row r="1156" spans="11:12">
      <c r="K1156" s="1"/>
      <c r="L1156" s="1"/>
    </row>
    <row r="1157" spans="11:12">
      <c r="K1157" s="1"/>
      <c r="L1157" s="1"/>
    </row>
    <row r="1158" spans="11:12">
      <c r="K1158" s="1"/>
      <c r="L1158" s="1"/>
    </row>
    <row r="1159" spans="11:12">
      <c r="K1159" s="1"/>
      <c r="L1159" s="1"/>
    </row>
    <row r="1160" spans="11:12">
      <c r="K1160" s="1"/>
      <c r="L1160" s="1"/>
    </row>
    <row r="1161" spans="11:12">
      <c r="K1161" s="1"/>
      <c r="L1161" s="1"/>
    </row>
    <row r="1162" spans="11:12">
      <c r="K1162" s="1"/>
      <c r="L1162" s="1"/>
    </row>
    <row r="1163" spans="11:12">
      <c r="K1163" s="1"/>
      <c r="L1163" s="1"/>
    </row>
    <row r="1164" spans="11:12">
      <c r="K1164" s="1"/>
      <c r="L1164" s="1"/>
    </row>
    <row r="1165" spans="11:12">
      <c r="K1165" s="1"/>
      <c r="L1165" s="1"/>
    </row>
    <row r="1166" spans="11:12">
      <c r="K1166" s="1"/>
      <c r="L1166" s="1"/>
    </row>
    <row r="1167" spans="11:12">
      <c r="K1167" s="1"/>
      <c r="L1167" s="1"/>
    </row>
    <row r="1168" spans="11:12">
      <c r="K1168" s="1"/>
      <c r="L1168" s="1"/>
    </row>
    <row r="1169" spans="11:12">
      <c r="K1169" s="1"/>
      <c r="L1169" s="1"/>
    </row>
    <row r="1170" spans="11:12">
      <c r="K1170" s="1"/>
      <c r="L1170" s="1"/>
    </row>
    <row r="1171" spans="11:12">
      <c r="K1171" s="1"/>
      <c r="L1171" s="1"/>
    </row>
    <row r="1172" spans="11:12">
      <c r="K1172" s="1"/>
      <c r="L1172" s="1"/>
    </row>
    <row r="1173" spans="11:12">
      <c r="K1173" s="1"/>
      <c r="L1173" s="1"/>
    </row>
    <row r="1174" spans="11:12">
      <c r="K1174" s="1"/>
      <c r="L1174" s="1"/>
    </row>
    <row r="1175" spans="11:12">
      <c r="K1175" s="1"/>
      <c r="L1175" s="1"/>
    </row>
    <row r="1176" spans="11:12">
      <c r="K1176" s="1"/>
      <c r="L1176" s="1"/>
    </row>
    <row r="1177" spans="11:12">
      <c r="K1177" s="1"/>
      <c r="L1177" s="1"/>
    </row>
    <row r="1178" spans="11:12">
      <c r="K1178" s="1"/>
      <c r="L1178" s="1"/>
    </row>
    <row r="1179" spans="11:12">
      <c r="K1179" s="1"/>
      <c r="L1179" s="1"/>
    </row>
    <row r="1180" spans="11:12">
      <c r="K1180" s="1"/>
      <c r="L1180" s="1"/>
    </row>
    <row r="1181" spans="11:12">
      <c r="K1181" s="1"/>
      <c r="L1181" s="1"/>
    </row>
    <row r="1182" spans="11:12">
      <c r="K1182" s="1"/>
      <c r="L1182" s="1"/>
    </row>
    <row r="1183" spans="11:12">
      <c r="K1183" s="1"/>
      <c r="L1183" s="1"/>
    </row>
    <row r="1184" spans="11:12">
      <c r="K1184" s="1"/>
      <c r="L1184" s="1"/>
    </row>
    <row r="1185" spans="11:12">
      <c r="K1185" s="1"/>
      <c r="L1185" s="1"/>
    </row>
    <row r="1186" spans="11:12">
      <c r="K1186" s="1"/>
      <c r="L1186" s="1"/>
    </row>
    <row r="1187" spans="11:12">
      <c r="K1187" s="1"/>
      <c r="L1187" s="1"/>
    </row>
    <row r="1188" spans="11:12">
      <c r="K1188" s="1"/>
      <c r="L1188" s="1"/>
    </row>
    <row r="1189" spans="11:12">
      <c r="K1189" s="1"/>
      <c r="L1189" s="1"/>
    </row>
    <row r="1190" spans="11:12">
      <c r="K1190" s="1"/>
      <c r="L1190" s="1"/>
    </row>
    <row r="1191" spans="11:12">
      <c r="K1191" s="1"/>
      <c r="L1191" s="1"/>
    </row>
    <row r="1192" spans="11:12">
      <c r="K1192" s="1"/>
      <c r="L1192" s="1"/>
    </row>
    <row r="1193" spans="11:12">
      <c r="K1193" s="1"/>
      <c r="L1193" s="1"/>
    </row>
    <row r="1194" spans="11:12">
      <c r="K1194" s="1"/>
      <c r="L1194" s="1"/>
    </row>
    <row r="1195" spans="11:12">
      <c r="K1195" s="1"/>
      <c r="L1195" s="1"/>
    </row>
    <row r="1196" spans="11:12">
      <c r="K1196" s="1"/>
      <c r="L1196" s="1"/>
    </row>
    <row r="1197" spans="11:12">
      <c r="K1197" s="1"/>
      <c r="L1197" s="1"/>
    </row>
    <row r="1198" spans="11:12">
      <c r="K1198" s="1"/>
      <c r="L1198" s="1"/>
    </row>
    <row r="1199" spans="11:12">
      <c r="K1199" s="1"/>
      <c r="L1199" s="1"/>
    </row>
    <row r="1200" spans="11:12">
      <c r="K1200" s="1"/>
      <c r="L1200" s="1"/>
    </row>
    <row r="1201" spans="11:12">
      <c r="K1201" s="1"/>
      <c r="L1201" s="1"/>
    </row>
    <row r="1202" spans="11:12">
      <c r="K1202" s="1"/>
      <c r="L1202" s="1"/>
    </row>
    <row r="1203" spans="11:12">
      <c r="K1203" s="1"/>
      <c r="L1203" s="1"/>
    </row>
    <row r="1204" spans="11:12">
      <c r="K1204" s="1"/>
      <c r="L1204" s="1"/>
    </row>
    <row r="1205" spans="11:12">
      <c r="K1205" s="1"/>
      <c r="L1205" s="1"/>
    </row>
    <row r="1206" spans="11:12">
      <c r="K1206" s="1"/>
      <c r="L1206" s="1"/>
    </row>
    <row r="1207" spans="11:12">
      <c r="K1207" s="1"/>
      <c r="L1207" s="1"/>
    </row>
    <row r="1208" spans="11:12">
      <c r="K1208" s="1"/>
      <c r="L1208" s="1"/>
    </row>
    <row r="1209" spans="11:12">
      <c r="K1209" s="1"/>
      <c r="L1209" s="1"/>
    </row>
    <row r="1210" spans="11:12">
      <c r="K1210" s="1"/>
      <c r="L1210" s="1"/>
    </row>
    <row r="1211" spans="11:12">
      <c r="K1211" s="1"/>
      <c r="L1211" s="1"/>
    </row>
    <row r="1212" spans="11:12">
      <c r="K1212" s="1"/>
      <c r="L1212" s="1"/>
    </row>
    <row r="1213" spans="11:12">
      <c r="K1213" s="1"/>
      <c r="L1213" s="1"/>
    </row>
    <row r="1214" spans="11:12">
      <c r="K1214" s="1"/>
      <c r="L1214" s="1"/>
    </row>
    <row r="1215" spans="11:12">
      <c r="K1215" s="1"/>
      <c r="L1215" s="1"/>
    </row>
    <row r="1216" spans="11:12">
      <c r="K1216" s="1"/>
      <c r="L1216" s="1"/>
    </row>
    <row r="1217" spans="11:12">
      <c r="K1217" s="1"/>
      <c r="L1217" s="1"/>
    </row>
    <row r="1218" spans="11:12">
      <c r="K1218" s="1"/>
      <c r="L1218" s="1"/>
    </row>
    <row r="1219" spans="11:12">
      <c r="K1219" s="1"/>
      <c r="L1219" s="1"/>
    </row>
    <row r="1220" spans="11:12">
      <c r="K1220" s="1"/>
      <c r="L1220" s="1"/>
    </row>
    <row r="1221" spans="11:12">
      <c r="K1221" s="1"/>
      <c r="L1221" s="1"/>
    </row>
    <row r="1222" spans="11:12">
      <c r="K1222" s="1"/>
      <c r="L1222" s="1"/>
    </row>
    <row r="1223" spans="11:12">
      <c r="K1223" s="1"/>
      <c r="L1223" s="1"/>
    </row>
    <row r="1224" spans="11:12">
      <c r="K1224" s="1"/>
      <c r="L1224" s="1"/>
    </row>
    <row r="1225" spans="11:12">
      <c r="K1225" s="1"/>
      <c r="L1225" s="1"/>
    </row>
    <row r="1226" spans="11:12">
      <c r="K1226" s="1"/>
      <c r="L1226" s="1"/>
    </row>
    <row r="1227" spans="11:12">
      <c r="K1227" s="1"/>
      <c r="L1227" s="1"/>
    </row>
    <row r="1228" spans="11:12">
      <c r="K1228" s="1"/>
      <c r="L1228" s="1"/>
    </row>
    <row r="1229" spans="11:12">
      <c r="K1229" s="1"/>
      <c r="L1229" s="1"/>
    </row>
    <row r="1230" spans="11:12">
      <c r="K1230" s="1"/>
      <c r="L1230" s="1"/>
    </row>
    <row r="1231" spans="11:12">
      <c r="K1231" s="1"/>
      <c r="L1231" s="1"/>
    </row>
    <row r="1232" spans="11:12">
      <c r="K1232" s="1"/>
      <c r="L1232" s="1"/>
    </row>
    <row r="1233" spans="11:12">
      <c r="K1233" s="1"/>
      <c r="L1233" s="1"/>
    </row>
    <row r="1234" spans="11:12">
      <c r="K1234" s="1"/>
      <c r="L1234" s="1"/>
    </row>
    <row r="1235" spans="11:12">
      <c r="K1235" s="1"/>
      <c r="L1235" s="1"/>
    </row>
    <row r="1236" spans="11:12">
      <c r="K1236" s="1"/>
      <c r="L1236" s="1"/>
    </row>
    <row r="1237" spans="11:12">
      <c r="K1237" s="1"/>
      <c r="L1237" s="1"/>
    </row>
    <row r="1238" spans="11:12">
      <c r="K1238" s="1"/>
      <c r="L1238" s="1"/>
    </row>
    <row r="1239" spans="11:12">
      <c r="K1239" s="1"/>
      <c r="L1239" s="1"/>
    </row>
    <row r="1240" spans="11:12">
      <c r="K1240" s="1"/>
      <c r="L1240" s="1"/>
    </row>
    <row r="1241" spans="11:12">
      <c r="K1241" s="1"/>
      <c r="L1241" s="1"/>
    </row>
    <row r="1242" spans="11:12">
      <c r="K1242" s="1"/>
      <c r="L1242" s="1"/>
    </row>
    <row r="1243" spans="11:12">
      <c r="K1243" s="1"/>
      <c r="L1243" s="1"/>
    </row>
    <row r="1244" spans="11:12">
      <c r="K1244" s="1"/>
      <c r="L1244" s="1"/>
    </row>
    <row r="1245" spans="11:12">
      <c r="K1245" s="1"/>
      <c r="L1245" s="1"/>
    </row>
    <row r="1246" spans="11:12">
      <c r="K1246" s="1"/>
      <c r="L1246" s="1"/>
    </row>
    <row r="1247" spans="11:12">
      <c r="K1247" s="1"/>
      <c r="L1247" s="1"/>
    </row>
    <row r="1248" spans="11:12">
      <c r="K1248" s="1"/>
      <c r="L1248" s="1"/>
    </row>
    <row r="1249" spans="11:12">
      <c r="K1249" s="1"/>
      <c r="L1249" s="1"/>
    </row>
    <row r="1250" spans="11:12">
      <c r="K1250" s="1"/>
      <c r="L1250" s="1"/>
    </row>
    <row r="1251" spans="11:12">
      <c r="K1251" s="1"/>
      <c r="L1251" s="1"/>
    </row>
    <row r="1252" spans="11:12">
      <c r="K1252" s="1"/>
      <c r="L1252" s="1"/>
    </row>
    <row r="1253" spans="11:12">
      <c r="K1253" s="1"/>
      <c r="L1253" s="1"/>
    </row>
    <row r="1254" spans="11:12">
      <c r="K1254" s="1"/>
      <c r="L1254" s="1"/>
    </row>
    <row r="1255" spans="11:12">
      <c r="K1255" s="1"/>
      <c r="L1255" s="1"/>
    </row>
    <row r="1256" spans="11:12">
      <c r="K1256" s="1"/>
      <c r="L1256" s="1"/>
    </row>
    <row r="1257" spans="11:12">
      <c r="K1257" s="1"/>
      <c r="L1257" s="1"/>
    </row>
    <row r="1258" spans="11:12">
      <c r="K1258" s="1"/>
      <c r="L1258" s="1"/>
    </row>
    <row r="1259" spans="11:12">
      <c r="K1259" s="1"/>
      <c r="L1259" s="1"/>
    </row>
    <row r="1260" spans="11:12">
      <c r="K1260" s="1"/>
      <c r="L1260" s="1"/>
    </row>
    <row r="1261" spans="11:12">
      <c r="K1261" s="1"/>
      <c r="L1261" s="1"/>
    </row>
    <row r="1262" spans="11:12">
      <c r="K1262" s="1"/>
      <c r="L1262" s="1"/>
    </row>
    <row r="1263" spans="11:12">
      <c r="K1263" s="1"/>
      <c r="L1263" s="1"/>
    </row>
    <row r="1264" spans="11:12">
      <c r="K1264" s="1"/>
      <c r="L1264" s="1"/>
    </row>
    <row r="1265" spans="11:12">
      <c r="K1265" s="1"/>
      <c r="L1265" s="1"/>
    </row>
    <row r="1266" spans="11:12">
      <c r="K1266" s="1"/>
      <c r="L1266" s="1"/>
    </row>
    <row r="1267" spans="11:12">
      <c r="K1267" s="1"/>
      <c r="L1267" s="1"/>
    </row>
    <row r="1268" spans="11:12">
      <c r="K1268" s="1"/>
      <c r="L1268" s="1"/>
    </row>
    <row r="1269" spans="11:12">
      <c r="K1269" s="1"/>
      <c r="L1269" s="1"/>
    </row>
    <row r="1270" spans="11:12">
      <c r="K1270" s="1"/>
      <c r="L1270" s="1"/>
    </row>
    <row r="1271" spans="11:12">
      <c r="K1271" s="1"/>
      <c r="L1271" s="1"/>
    </row>
    <row r="1272" spans="11:12">
      <c r="K1272" s="1"/>
      <c r="L1272" s="1"/>
    </row>
    <row r="1273" spans="11:12">
      <c r="K1273" s="1"/>
      <c r="L1273" s="1"/>
    </row>
    <row r="1274" spans="11:12">
      <c r="K1274" s="1"/>
      <c r="L1274" s="1"/>
    </row>
    <row r="1275" spans="11:12">
      <c r="K1275" s="1"/>
      <c r="L1275" s="1"/>
    </row>
    <row r="1276" spans="11:12">
      <c r="K1276" s="1"/>
      <c r="L1276" s="1"/>
    </row>
    <row r="1277" spans="11:12">
      <c r="K1277" s="1"/>
      <c r="L1277" s="1"/>
    </row>
    <row r="1278" spans="11:12">
      <c r="K1278" s="1"/>
      <c r="L1278" s="1"/>
    </row>
    <row r="1279" spans="11:12">
      <c r="K1279" s="1"/>
      <c r="L1279" s="1"/>
    </row>
    <row r="1280" spans="11:12">
      <c r="K1280" s="1"/>
      <c r="L1280" s="1"/>
    </row>
    <row r="1281" spans="11:12">
      <c r="K1281" s="1"/>
      <c r="L1281" s="1"/>
    </row>
    <row r="1282" spans="11:12">
      <c r="K1282" s="1"/>
      <c r="L1282" s="1"/>
    </row>
    <row r="1283" spans="11:12">
      <c r="K1283" s="1"/>
      <c r="L1283" s="1"/>
    </row>
    <row r="1284" spans="11:12">
      <c r="K1284" s="1"/>
      <c r="L1284" s="1"/>
    </row>
    <row r="1285" spans="11:12">
      <c r="K1285" s="1"/>
      <c r="L1285" s="1"/>
    </row>
    <row r="1286" spans="11:12">
      <c r="K1286" s="1"/>
      <c r="L1286" s="1"/>
    </row>
    <row r="1287" spans="11:12">
      <c r="K1287" s="1"/>
      <c r="L1287" s="1"/>
    </row>
    <row r="1288" spans="11:12">
      <c r="K1288" s="1"/>
      <c r="L1288" s="1"/>
    </row>
    <row r="1289" spans="11:12">
      <c r="K1289" s="1"/>
      <c r="L1289" s="1"/>
    </row>
    <row r="1290" spans="11:12">
      <c r="K1290" s="1"/>
      <c r="L1290" s="1"/>
    </row>
    <row r="1291" spans="11:12">
      <c r="K1291" s="1"/>
      <c r="L1291" s="1"/>
    </row>
    <row r="1292" spans="11:12">
      <c r="K1292" s="1"/>
      <c r="L1292" s="1"/>
    </row>
    <row r="1293" spans="11:12">
      <c r="K1293" s="1"/>
      <c r="L1293" s="1"/>
    </row>
    <row r="1294" spans="11:12">
      <c r="K1294" s="1"/>
      <c r="L1294" s="1"/>
    </row>
    <row r="1295" spans="11:12">
      <c r="K1295" s="1"/>
      <c r="L1295" s="1"/>
    </row>
    <row r="1296" spans="11:12">
      <c r="K1296" s="1"/>
      <c r="L1296" s="1"/>
    </row>
    <row r="1297" spans="11:12">
      <c r="K1297" s="1"/>
      <c r="L1297" s="1"/>
    </row>
    <row r="1298" spans="11:12">
      <c r="K1298" s="1"/>
      <c r="L1298" s="1"/>
    </row>
    <row r="1299" spans="11:12">
      <c r="K1299" s="1"/>
      <c r="L1299" s="1"/>
    </row>
    <row r="1300" spans="11:12">
      <c r="K1300" s="1"/>
      <c r="L1300" s="1"/>
    </row>
    <row r="1301" spans="11:12">
      <c r="K1301" s="1"/>
      <c r="L1301" s="1"/>
    </row>
    <row r="1302" spans="11:12">
      <c r="K1302" s="1"/>
      <c r="L1302" s="1"/>
    </row>
    <row r="1303" spans="11:12">
      <c r="K1303" s="1"/>
      <c r="L1303" s="1"/>
    </row>
    <row r="1304" spans="11:12">
      <c r="K1304" s="1"/>
      <c r="L1304" s="1"/>
    </row>
    <row r="1305" spans="11:12">
      <c r="K1305" s="1"/>
      <c r="L1305" s="1"/>
    </row>
    <row r="1306" spans="11:12">
      <c r="K1306" s="1"/>
      <c r="L1306" s="1"/>
    </row>
    <row r="1307" spans="11:12">
      <c r="K1307" s="1"/>
      <c r="L1307" s="1"/>
    </row>
    <row r="1308" spans="11:12">
      <c r="K1308" s="1"/>
      <c r="L1308" s="1"/>
    </row>
    <row r="1309" spans="11:12">
      <c r="K1309" s="1"/>
      <c r="L1309" s="1"/>
    </row>
    <row r="1310" spans="11:12">
      <c r="K1310" s="1"/>
      <c r="L1310" s="1"/>
    </row>
    <row r="1311" spans="11:12">
      <c r="K1311" s="1"/>
      <c r="L1311" s="1"/>
    </row>
    <row r="1312" spans="11:12">
      <c r="K1312" s="1"/>
      <c r="L1312" s="1"/>
    </row>
    <row r="1313" spans="11:12">
      <c r="K1313" s="1"/>
      <c r="L1313" s="1"/>
    </row>
    <row r="1314" spans="11:12">
      <c r="K1314" s="1"/>
      <c r="L1314" s="1"/>
    </row>
    <row r="1315" spans="11:12">
      <c r="K1315" s="1"/>
      <c r="L1315" s="1"/>
    </row>
    <row r="1316" spans="11:12">
      <c r="K1316" s="1"/>
      <c r="L1316" s="1"/>
    </row>
    <row r="1317" spans="11:12">
      <c r="K1317" s="1"/>
      <c r="L1317" s="1"/>
    </row>
    <row r="1318" spans="11:12">
      <c r="K1318" s="1"/>
      <c r="L1318" s="1"/>
    </row>
    <row r="1319" spans="11:12">
      <c r="K1319" s="1"/>
      <c r="L1319" s="1"/>
    </row>
    <row r="1320" spans="11:12">
      <c r="K1320" s="1"/>
      <c r="L1320" s="1"/>
    </row>
    <row r="1321" spans="11:12">
      <c r="K1321" s="1"/>
      <c r="L1321" s="1"/>
    </row>
    <row r="1322" spans="11:12">
      <c r="K1322" s="1"/>
      <c r="L1322" s="1"/>
    </row>
    <row r="1323" spans="11:12">
      <c r="K1323" s="1"/>
      <c r="L1323" s="1"/>
    </row>
    <row r="1324" spans="11:12">
      <c r="K1324" s="1"/>
      <c r="L1324" s="1"/>
    </row>
    <row r="1325" spans="11:12">
      <c r="K1325" s="1"/>
      <c r="L1325" s="1"/>
    </row>
    <row r="1326" spans="11:12">
      <c r="K1326" s="1"/>
      <c r="L1326" s="1"/>
    </row>
    <row r="1327" spans="11:12">
      <c r="K1327" s="1"/>
      <c r="L1327" s="1"/>
    </row>
    <row r="1328" spans="11:12">
      <c r="K1328" s="1"/>
      <c r="L1328" s="1"/>
    </row>
    <row r="1329" spans="11:12">
      <c r="K1329" s="1"/>
      <c r="L1329" s="1"/>
    </row>
    <row r="1330" spans="11:12">
      <c r="K1330" s="1"/>
      <c r="L1330" s="1"/>
    </row>
    <row r="1331" spans="11:12">
      <c r="K1331" s="1"/>
      <c r="L1331" s="1"/>
    </row>
    <row r="1332" spans="11:12">
      <c r="K1332" s="1"/>
      <c r="L1332" s="1"/>
    </row>
    <row r="1333" spans="11:12">
      <c r="K1333" s="1"/>
      <c r="L1333" s="1"/>
    </row>
    <row r="1334" spans="11:12">
      <c r="K1334" s="1"/>
      <c r="L1334" s="1"/>
    </row>
    <row r="1335" spans="11:12">
      <c r="K1335" s="1"/>
      <c r="L1335" s="1"/>
    </row>
    <row r="1336" spans="11:12">
      <c r="K1336" s="1"/>
      <c r="L1336" s="1"/>
    </row>
    <row r="1337" spans="11:12">
      <c r="K1337" s="1"/>
      <c r="L1337" s="1"/>
    </row>
    <row r="1338" spans="11:12">
      <c r="K1338" s="1"/>
      <c r="L1338" s="1"/>
    </row>
    <row r="1339" spans="11:12">
      <c r="K1339" s="1"/>
      <c r="L1339" s="1"/>
    </row>
    <row r="1340" spans="11:12">
      <c r="K1340" s="1"/>
      <c r="L1340" s="1"/>
    </row>
    <row r="1341" spans="11:12">
      <c r="K1341" s="1"/>
      <c r="L1341" s="1"/>
    </row>
    <row r="1342" spans="11:12">
      <c r="K1342" s="1"/>
      <c r="L1342" s="1"/>
    </row>
    <row r="1343" spans="11:12">
      <c r="K1343" s="1"/>
      <c r="L1343" s="1"/>
    </row>
    <row r="1344" spans="11:12">
      <c r="K1344" s="1"/>
      <c r="L1344" s="1"/>
    </row>
    <row r="1345" spans="11:12">
      <c r="K1345" s="1"/>
      <c r="L1345" s="1"/>
    </row>
    <row r="1346" spans="11:12">
      <c r="K1346" s="1"/>
      <c r="L1346" s="1"/>
    </row>
    <row r="1347" spans="11:12">
      <c r="K1347" s="1"/>
      <c r="L1347" s="1"/>
    </row>
    <row r="1348" spans="11:12">
      <c r="K1348" s="1"/>
      <c r="L1348" s="1"/>
    </row>
    <row r="1349" spans="11:12">
      <c r="K1349" s="1"/>
      <c r="L1349" s="1"/>
    </row>
    <row r="1350" spans="11:12">
      <c r="K1350" s="1"/>
      <c r="L1350" s="1"/>
    </row>
    <row r="1351" spans="11:12">
      <c r="K1351" s="1"/>
      <c r="L1351" s="1"/>
    </row>
    <row r="1352" spans="11:12">
      <c r="K1352" s="1"/>
      <c r="L1352" s="1"/>
    </row>
    <row r="1353" spans="11:12">
      <c r="K1353" s="1"/>
      <c r="L1353" s="1"/>
    </row>
    <row r="1354" spans="11:12">
      <c r="K1354" s="1"/>
      <c r="L1354" s="1"/>
    </row>
    <row r="1355" spans="11:12">
      <c r="K1355" s="1"/>
      <c r="L1355" s="1"/>
    </row>
    <row r="1356" spans="11:12">
      <c r="K1356" s="1"/>
      <c r="L1356" s="1"/>
    </row>
    <row r="1357" spans="11:12">
      <c r="K1357" s="1"/>
      <c r="L1357" s="1"/>
    </row>
    <row r="1358" spans="11:12">
      <c r="K1358" s="1"/>
      <c r="L1358" s="1"/>
    </row>
    <row r="1359" spans="11:12">
      <c r="K1359" s="1"/>
      <c r="L1359" s="1"/>
    </row>
    <row r="1360" spans="11:12">
      <c r="K1360" s="1"/>
      <c r="L1360" s="1"/>
    </row>
    <row r="1361" spans="11:12">
      <c r="K1361" s="1"/>
      <c r="L1361" s="1"/>
    </row>
    <row r="1362" spans="11:12">
      <c r="K1362" s="1"/>
      <c r="L1362" s="1"/>
    </row>
    <row r="1363" spans="11:12">
      <c r="K1363" s="1"/>
      <c r="L1363" s="1"/>
    </row>
    <row r="1364" spans="11:12">
      <c r="K1364" s="1"/>
      <c r="L1364" s="1"/>
    </row>
    <row r="1365" spans="11:12">
      <c r="K1365" s="1"/>
      <c r="L1365" s="1"/>
    </row>
    <row r="1366" spans="11:12">
      <c r="K1366" s="1"/>
      <c r="L1366" s="1"/>
    </row>
    <row r="1367" spans="11:12">
      <c r="K1367" s="1"/>
      <c r="L1367" s="1"/>
    </row>
    <row r="1368" spans="11:12">
      <c r="K1368" s="1"/>
      <c r="L1368" s="1"/>
    </row>
    <row r="1369" spans="11:12">
      <c r="K1369" s="1"/>
      <c r="L1369" s="1"/>
    </row>
    <row r="1370" spans="11:12">
      <c r="K1370" s="1"/>
      <c r="L1370" s="1"/>
    </row>
    <row r="1371" spans="11:12">
      <c r="K1371" s="1"/>
      <c r="L1371" s="1"/>
    </row>
    <row r="1372" spans="11:12">
      <c r="K1372" s="1"/>
      <c r="L1372" s="1"/>
    </row>
    <row r="1373" spans="11:12">
      <c r="K1373" s="1"/>
      <c r="L1373" s="1"/>
    </row>
    <row r="1374" spans="11:12">
      <c r="K1374" s="1"/>
      <c r="L1374" s="1"/>
    </row>
    <row r="1375" spans="11:12">
      <c r="K1375" s="1"/>
      <c r="L1375" s="1"/>
    </row>
    <row r="1376" spans="11:12">
      <c r="K1376" s="1"/>
      <c r="L1376" s="1"/>
    </row>
    <row r="1377" spans="11:12">
      <c r="K1377" s="1"/>
      <c r="L1377" s="1"/>
    </row>
    <row r="1378" spans="11:12">
      <c r="K1378" s="1"/>
      <c r="L1378" s="1"/>
    </row>
    <row r="1379" spans="11:12">
      <c r="K1379" s="1"/>
      <c r="L1379" s="1"/>
    </row>
    <row r="1380" spans="11:12">
      <c r="K1380" s="1"/>
      <c r="L1380" s="1"/>
    </row>
    <row r="1381" spans="11:12">
      <c r="K1381" s="1"/>
      <c r="L1381" s="1"/>
    </row>
    <row r="1382" spans="11:12">
      <c r="K1382" s="1"/>
      <c r="L1382" s="1"/>
    </row>
    <row r="1383" spans="11:12">
      <c r="K1383" s="1"/>
      <c r="L1383" s="1"/>
    </row>
    <row r="1384" spans="11:12">
      <c r="K1384" s="1"/>
      <c r="L1384" s="1"/>
    </row>
    <row r="1385" spans="11:12">
      <c r="K1385" s="1"/>
      <c r="L1385" s="1"/>
    </row>
    <row r="1386" spans="11:12">
      <c r="K1386" s="1"/>
      <c r="L1386" s="1"/>
    </row>
    <row r="1387" spans="11:12">
      <c r="K1387" s="1"/>
      <c r="L1387" s="1"/>
    </row>
    <row r="1388" spans="11:12">
      <c r="K1388" s="1"/>
      <c r="L1388" s="1"/>
    </row>
    <row r="1389" spans="11:12">
      <c r="K1389" s="1"/>
      <c r="L1389" s="1"/>
    </row>
    <row r="1390" spans="11:12">
      <c r="K1390" s="1"/>
      <c r="L1390" s="1"/>
    </row>
    <row r="1391" spans="11:12">
      <c r="K1391" s="1"/>
      <c r="L1391" s="1"/>
    </row>
    <row r="1392" spans="11:12">
      <c r="K1392" s="1"/>
      <c r="L1392" s="1"/>
    </row>
    <row r="1393" spans="11:12">
      <c r="K1393" s="1"/>
      <c r="L1393" s="1"/>
    </row>
    <row r="1394" spans="11:12">
      <c r="K1394" s="1"/>
      <c r="L1394" s="1"/>
    </row>
    <row r="1395" spans="11:12">
      <c r="K1395" s="1"/>
      <c r="L1395" s="1"/>
    </row>
    <row r="1396" spans="11:12">
      <c r="K1396" s="1"/>
      <c r="L1396" s="1"/>
    </row>
    <row r="1397" spans="11:12">
      <c r="K1397" s="1"/>
      <c r="L1397" s="1"/>
    </row>
    <row r="1398" spans="11:12">
      <c r="K1398" s="1"/>
      <c r="L1398" s="1"/>
    </row>
    <row r="1399" spans="11:12">
      <c r="K1399" s="1"/>
      <c r="L1399" s="1"/>
    </row>
    <row r="1400" spans="11:12">
      <c r="K1400" s="1"/>
      <c r="L1400" s="1"/>
    </row>
    <row r="1401" spans="11:12">
      <c r="K1401" s="1"/>
      <c r="L1401" s="1"/>
    </row>
    <row r="1402" spans="11:12">
      <c r="K1402" s="1"/>
      <c r="L1402" s="1"/>
    </row>
    <row r="1403" spans="11:12">
      <c r="K1403" s="1"/>
      <c r="L1403" s="1"/>
    </row>
    <row r="1404" spans="11:12">
      <c r="K1404" s="1"/>
      <c r="L1404" s="1"/>
    </row>
    <row r="1405" spans="11:12">
      <c r="K1405" s="1"/>
      <c r="L1405" s="1"/>
    </row>
    <row r="1406" spans="11:12">
      <c r="K1406" s="1"/>
      <c r="L1406" s="1"/>
    </row>
    <row r="1407" spans="11:12">
      <c r="K1407" s="1"/>
      <c r="L1407" s="1"/>
    </row>
    <row r="1408" spans="11:12">
      <c r="K1408" s="1"/>
      <c r="L1408" s="1"/>
    </row>
    <row r="1409" spans="11:12">
      <c r="K1409" s="1"/>
      <c r="L1409" s="1"/>
    </row>
    <row r="1410" spans="11:12">
      <c r="K1410" s="1"/>
      <c r="L1410" s="1"/>
    </row>
    <row r="1411" spans="11:12">
      <c r="K1411" s="1"/>
      <c r="L1411" s="1"/>
    </row>
    <row r="1412" spans="11:12">
      <c r="K1412" s="1"/>
      <c r="L1412" s="1"/>
    </row>
    <row r="1413" spans="11:12">
      <c r="K1413" s="1"/>
      <c r="L1413" s="1"/>
    </row>
    <row r="1414" spans="11:12">
      <c r="K1414" s="1"/>
      <c r="L1414" s="1"/>
    </row>
    <row r="1415" spans="11:12">
      <c r="K1415" s="1"/>
      <c r="L1415" s="1"/>
    </row>
    <row r="1416" spans="11:12">
      <c r="K1416" s="1"/>
      <c r="L1416" s="1"/>
    </row>
    <row r="1417" spans="11:12">
      <c r="K1417" s="1"/>
      <c r="L1417" s="1"/>
    </row>
    <row r="1418" spans="11:12">
      <c r="K1418" s="1"/>
      <c r="L1418" s="1"/>
    </row>
    <row r="1419" spans="11:12">
      <c r="K1419" s="1"/>
      <c r="L1419" s="1"/>
    </row>
    <row r="1420" spans="11:12">
      <c r="K1420" s="1"/>
      <c r="L1420" s="1"/>
    </row>
    <row r="1421" spans="11:12">
      <c r="K1421" s="1"/>
      <c r="L1421" s="1"/>
    </row>
    <row r="1422" spans="11:12">
      <c r="K1422" s="1"/>
      <c r="L1422" s="1"/>
    </row>
    <row r="1423" spans="11:12">
      <c r="K1423" s="1"/>
      <c r="L1423" s="1"/>
    </row>
    <row r="1424" spans="11:12">
      <c r="K1424" s="1"/>
      <c r="L1424" s="1"/>
    </row>
    <row r="1425" spans="11:12">
      <c r="K1425" s="1"/>
      <c r="L1425" s="1"/>
    </row>
    <row r="1426" spans="11:12">
      <c r="K1426" s="1"/>
      <c r="L1426" s="1"/>
    </row>
    <row r="1427" spans="11:12">
      <c r="K1427" s="1"/>
      <c r="L1427" s="1"/>
    </row>
    <row r="1428" spans="11:12">
      <c r="K1428" s="1"/>
      <c r="L1428" s="1"/>
    </row>
    <row r="1429" spans="11:12">
      <c r="K1429" s="1"/>
      <c r="L1429" s="1"/>
    </row>
    <row r="1430" spans="11:12">
      <c r="K1430" s="1"/>
      <c r="L1430" s="1"/>
    </row>
    <row r="1431" spans="11:12">
      <c r="K1431" s="1"/>
      <c r="L1431" s="1"/>
    </row>
    <row r="1432" spans="11:12">
      <c r="K1432" s="1"/>
      <c r="L1432" s="1"/>
    </row>
    <row r="1433" spans="11:12">
      <c r="K1433" s="1"/>
      <c r="L1433" s="1"/>
    </row>
    <row r="1434" spans="11:12">
      <c r="K1434" s="1"/>
      <c r="L1434" s="1"/>
    </row>
    <row r="1435" spans="11:12">
      <c r="K1435" s="1"/>
      <c r="L1435" s="1"/>
    </row>
    <row r="1436" spans="11:12">
      <c r="K1436" s="1"/>
      <c r="L1436" s="1"/>
    </row>
    <row r="1437" spans="11:12">
      <c r="K1437" s="1"/>
      <c r="L1437" s="1"/>
    </row>
    <row r="1438" spans="11:12">
      <c r="K1438" s="1"/>
      <c r="L1438" s="1"/>
    </row>
    <row r="1439" spans="11:12">
      <c r="K1439" s="1"/>
      <c r="L1439" s="1"/>
    </row>
    <row r="1440" spans="11:12">
      <c r="K1440" s="1"/>
      <c r="L1440" s="1"/>
    </row>
    <row r="1441" spans="11:12">
      <c r="K1441" s="1"/>
      <c r="L1441" s="1"/>
    </row>
    <row r="1442" spans="11:12">
      <c r="K1442" s="1"/>
      <c r="L1442" s="1"/>
    </row>
    <row r="1443" spans="11:12">
      <c r="K1443" s="1"/>
      <c r="L1443" s="1"/>
    </row>
    <row r="1444" spans="11:12">
      <c r="K1444" s="1"/>
      <c r="L1444" s="1"/>
    </row>
    <row r="1445" spans="11:12">
      <c r="K1445" s="1"/>
      <c r="L1445" s="1"/>
    </row>
    <row r="1446" spans="11:12">
      <c r="K1446" s="1"/>
      <c r="L1446" s="1"/>
    </row>
    <row r="1447" spans="11:12">
      <c r="K1447" s="1"/>
      <c r="L1447" s="1"/>
    </row>
    <row r="1448" spans="11:12">
      <c r="K1448" s="1"/>
      <c r="L1448" s="1"/>
    </row>
    <row r="1449" spans="11:12">
      <c r="K1449" s="1"/>
      <c r="L1449" s="1"/>
    </row>
    <row r="1450" spans="11:12">
      <c r="K1450" s="1"/>
      <c r="L1450" s="1"/>
    </row>
    <row r="1451" spans="11:12">
      <c r="K1451" s="1"/>
      <c r="L1451" s="1"/>
    </row>
    <row r="1452" spans="11:12">
      <c r="K1452" s="1"/>
      <c r="L1452" s="1"/>
    </row>
    <row r="1453" spans="11:12">
      <c r="K1453" s="1"/>
      <c r="L1453" s="1"/>
    </row>
    <row r="1454" spans="11:12">
      <c r="K1454" s="1"/>
      <c r="L1454" s="1"/>
    </row>
    <row r="1455" spans="11:12">
      <c r="K1455" s="1"/>
      <c r="L1455" s="1"/>
    </row>
    <row r="1456" spans="11:12">
      <c r="K1456" s="1"/>
      <c r="L1456" s="1"/>
    </row>
    <row r="1457" spans="11:12">
      <c r="K1457" s="1"/>
      <c r="L1457" s="1"/>
    </row>
    <row r="1458" spans="11:12">
      <c r="K1458" s="1"/>
      <c r="L1458" s="1"/>
    </row>
    <row r="1459" spans="11:12">
      <c r="K1459" s="1"/>
      <c r="L1459" s="1"/>
    </row>
    <row r="1460" spans="11:12">
      <c r="K1460" s="1"/>
      <c r="L1460" s="1"/>
    </row>
    <row r="1461" spans="11:12">
      <c r="K1461" s="1"/>
      <c r="L1461" s="1"/>
    </row>
    <row r="1462" spans="11:12">
      <c r="K1462" s="1"/>
      <c r="L1462" s="1"/>
    </row>
    <row r="1463" spans="11:12">
      <c r="K1463" s="1"/>
      <c r="L1463" s="1"/>
    </row>
    <row r="1464" spans="11:12">
      <c r="K1464" s="1"/>
      <c r="L1464" s="1"/>
    </row>
    <row r="1465" spans="11:12">
      <c r="K1465" s="1"/>
      <c r="L1465" s="1"/>
    </row>
    <row r="1466" spans="11:12">
      <c r="K1466" s="1"/>
      <c r="L1466" s="1"/>
    </row>
    <row r="1467" spans="11:12">
      <c r="K1467" s="1"/>
      <c r="L1467" s="1"/>
    </row>
    <row r="1468" spans="11:12">
      <c r="K1468" s="1"/>
      <c r="L1468" s="1"/>
    </row>
    <row r="1469" spans="11:12">
      <c r="K1469" s="1"/>
      <c r="L1469" s="1"/>
    </row>
    <row r="1470" spans="11:12">
      <c r="K1470" s="1"/>
      <c r="L1470" s="1"/>
    </row>
    <row r="1471" spans="11:12">
      <c r="K1471" s="1"/>
      <c r="L1471" s="1"/>
    </row>
    <row r="1472" spans="11:12">
      <c r="K1472" s="1"/>
      <c r="L1472" s="1"/>
    </row>
    <row r="1473" spans="11:12">
      <c r="K1473" s="1"/>
      <c r="L1473" s="1"/>
    </row>
    <row r="1474" spans="11:12">
      <c r="K1474" s="1"/>
      <c r="L1474" s="1"/>
    </row>
    <row r="1475" spans="11:12">
      <c r="K1475" s="1"/>
      <c r="L1475" s="1"/>
    </row>
    <row r="1476" spans="11:12">
      <c r="K1476" s="1"/>
      <c r="L1476" s="1"/>
    </row>
    <row r="1477" spans="11:12">
      <c r="K1477" s="1"/>
      <c r="L1477" s="1"/>
    </row>
    <row r="1478" spans="11:12">
      <c r="K1478" s="1"/>
      <c r="L1478" s="1"/>
    </row>
    <row r="1479" spans="11:12">
      <c r="K1479" s="1"/>
      <c r="L1479" s="1"/>
    </row>
    <row r="1480" spans="11:12">
      <c r="K1480" s="1"/>
      <c r="L1480" s="1"/>
    </row>
    <row r="1481" spans="11:12">
      <c r="K1481" s="1"/>
      <c r="L1481" s="1"/>
    </row>
    <row r="1482" spans="11:12">
      <c r="K1482" s="1"/>
      <c r="L1482" s="1"/>
    </row>
    <row r="1483" spans="11:12">
      <c r="K1483" s="1"/>
      <c r="L1483" s="1"/>
    </row>
    <row r="1484" spans="11:12">
      <c r="K1484" s="1"/>
      <c r="L1484" s="1"/>
    </row>
    <row r="1485" spans="11:12">
      <c r="K1485" s="1"/>
      <c r="L1485" s="1"/>
    </row>
    <row r="1486" spans="11:12">
      <c r="K1486" s="1"/>
      <c r="L1486" s="1"/>
    </row>
    <row r="1487" spans="11:12">
      <c r="K1487" s="1"/>
      <c r="L1487" s="1"/>
    </row>
    <row r="1488" spans="11:12">
      <c r="K1488" s="1"/>
      <c r="L1488" s="1"/>
    </row>
    <row r="1489" spans="11:12">
      <c r="K1489" s="1"/>
      <c r="L1489" s="1"/>
    </row>
    <row r="1490" spans="11:12">
      <c r="K1490" s="1"/>
      <c r="L1490" s="1"/>
    </row>
    <row r="1491" spans="11:12">
      <c r="K1491" s="1"/>
      <c r="L1491" s="1"/>
    </row>
    <row r="1492" spans="11:12">
      <c r="K1492" s="1"/>
      <c r="L1492" s="1"/>
    </row>
    <row r="1493" spans="11:12">
      <c r="K1493" s="1"/>
      <c r="L1493" s="1"/>
    </row>
    <row r="1494" spans="11:12">
      <c r="K1494" s="1"/>
      <c r="L1494" s="1"/>
    </row>
    <row r="1495" spans="11:12">
      <c r="K1495" s="1"/>
      <c r="L1495" s="1"/>
    </row>
    <row r="1496" spans="11:12">
      <c r="K1496" s="1"/>
      <c r="L1496" s="1"/>
    </row>
    <row r="1497" spans="11:12">
      <c r="K1497" s="1"/>
      <c r="L1497" s="1"/>
    </row>
    <row r="1498" spans="11:12">
      <c r="K1498" s="1"/>
      <c r="L1498" s="1"/>
    </row>
    <row r="1499" spans="11:12">
      <c r="K1499" s="1"/>
      <c r="L1499" s="1"/>
    </row>
    <row r="1500" spans="11:12">
      <c r="K1500" s="1"/>
      <c r="L1500" s="1"/>
    </row>
    <row r="1501" spans="11:12">
      <c r="K1501" s="1"/>
      <c r="L1501" s="1"/>
    </row>
    <row r="1502" spans="11:12">
      <c r="K1502" s="1"/>
      <c r="L1502" s="1"/>
    </row>
    <row r="1503" spans="11:12">
      <c r="K1503" s="1"/>
      <c r="L1503" s="1"/>
    </row>
    <row r="1504" spans="11:12">
      <c r="K1504" s="1"/>
      <c r="L1504" s="1"/>
    </row>
    <row r="1505" spans="11:12">
      <c r="K1505" s="1"/>
      <c r="L1505" s="1"/>
    </row>
    <row r="1506" spans="11:12">
      <c r="K1506" s="1"/>
      <c r="L1506" s="1"/>
    </row>
    <row r="1507" spans="11:12">
      <c r="K1507" s="1"/>
      <c r="L1507" s="1"/>
    </row>
    <row r="1508" spans="11:12">
      <c r="K1508" s="1"/>
      <c r="L1508" s="1"/>
    </row>
    <row r="1509" spans="11:12">
      <c r="K1509" s="1"/>
      <c r="L1509" s="1"/>
    </row>
    <row r="1510" spans="11:12">
      <c r="K1510" s="1"/>
      <c r="L1510" s="1"/>
    </row>
    <row r="1511" spans="11:12">
      <c r="K1511" s="1"/>
      <c r="L1511" s="1"/>
    </row>
    <row r="1512" spans="11:12">
      <c r="K1512" s="1"/>
      <c r="L1512" s="1"/>
    </row>
    <row r="1513" spans="11:12">
      <c r="K1513" s="1"/>
      <c r="L1513" s="1"/>
    </row>
    <row r="1514" spans="11:12">
      <c r="K1514" s="1"/>
      <c r="L1514" s="1"/>
    </row>
    <row r="1515" spans="11:12">
      <c r="K1515" s="1"/>
      <c r="L1515" s="1"/>
    </row>
    <row r="1516" spans="11:12">
      <c r="K1516" s="1"/>
      <c r="L1516" s="1"/>
    </row>
    <row r="1517" spans="11:12">
      <c r="K1517" s="1"/>
      <c r="L1517" s="1"/>
    </row>
    <row r="1518" spans="11:12">
      <c r="K1518" s="1"/>
      <c r="L1518" s="1"/>
    </row>
    <row r="1519" spans="11:12">
      <c r="K1519" s="1"/>
      <c r="L1519" s="1"/>
    </row>
    <row r="1520" spans="11:12">
      <c r="K1520" s="1"/>
      <c r="L1520" s="1"/>
    </row>
    <row r="1521" spans="11:12">
      <c r="K1521" s="1"/>
      <c r="L1521" s="1"/>
    </row>
    <row r="1522" spans="11:12">
      <c r="K1522" s="1"/>
      <c r="L1522" s="1"/>
    </row>
    <row r="1523" spans="11:12">
      <c r="K1523" s="1"/>
      <c r="L1523" s="1"/>
    </row>
    <row r="1524" spans="11:12">
      <c r="K1524" s="1"/>
      <c r="L1524" s="1"/>
    </row>
    <row r="1525" spans="11:12">
      <c r="K1525" s="1"/>
      <c r="L1525" s="1"/>
    </row>
    <row r="1526" spans="11:12">
      <c r="K1526" s="1"/>
      <c r="L1526" s="1"/>
    </row>
    <row r="1527" spans="11:12">
      <c r="K1527" s="1"/>
      <c r="L1527" s="1"/>
    </row>
    <row r="1528" spans="11:12">
      <c r="K1528" s="1"/>
      <c r="L1528" s="1"/>
    </row>
    <row r="1529" spans="11:12">
      <c r="K1529" s="1"/>
      <c r="L1529" s="1"/>
    </row>
    <row r="1530" spans="11:12">
      <c r="K1530" s="1"/>
      <c r="L1530" s="1"/>
    </row>
    <row r="1531" spans="11:12">
      <c r="K1531" s="1"/>
      <c r="L1531" s="1"/>
    </row>
    <row r="1532" spans="11:12">
      <c r="K1532" s="1"/>
      <c r="L1532" s="1"/>
    </row>
    <row r="1533" spans="11:12">
      <c r="K1533" s="1"/>
      <c r="L1533" s="1"/>
    </row>
    <row r="1534" spans="11:12">
      <c r="K1534" s="1"/>
      <c r="L1534" s="1"/>
    </row>
    <row r="1535" spans="11:12">
      <c r="K1535" s="1"/>
      <c r="L1535" s="1"/>
    </row>
    <row r="1536" spans="11:12">
      <c r="K1536" s="1"/>
      <c r="L1536" s="1"/>
    </row>
    <row r="1537" spans="11:12">
      <c r="K1537" s="1"/>
      <c r="L1537" s="1"/>
    </row>
    <row r="1538" spans="11:12">
      <c r="K1538" s="1"/>
      <c r="L1538" s="1"/>
    </row>
    <row r="1539" spans="11:12">
      <c r="K1539" s="1"/>
      <c r="L1539" s="1"/>
    </row>
    <row r="1540" spans="11:12">
      <c r="K1540" s="1"/>
      <c r="L1540" s="1"/>
    </row>
    <row r="1541" spans="11:12">
      <c r="K1541" s="1"/>
      <c r="L1541" s="1"/>
    </row>
    <row r="1542" spans="11:12">
      <c r="K1542" s="1"/>
      <c r="L1542" s="1"/>
    </row>
    <row r="1543" spans="11:12">
      <c r="K1543" s="1"/>
      <c r="L1543" s="1"/>
    </row>
    <row r="1544" spans="11:12">
      <c r="K1544" s="1"/>
      <c r="L1544" s="1"/>
    </row>
    <row r="1545" spans="11:12">
      <c r="K1545" s="1"/>
      <c r="L1545" s="1"/>
    </row>
    <row r="1546" spans="11:12">
      <c r="K1546" s="1"/>
      <c r="L1546" s="1"/>
    </row>
    <row r="1547" spans="11:12">
      <c r="K1547" s="1"/>
      <c r="L1547" s="1"/>
    </row>
    <row r="1548" spans="11:12">
      <c r="K1548" s="1"/>
      <c r="L1548" s="1"/>
    </row>
    <row r="1549" spans="11:12">
      <c r="K1549" s="1"/>
      <c r="L1549" s="1"/>
    </row>
    <row r="1550" spans="11:12">
      <c r="K1550" s="1"/>
      <c r="L1550" s="1"/>
    </row>
    <row r="1551" spans="11:12">
      <c r="K1551" s="1"/>
      <c r="L1551" s="1"/>
    </row>
    <row r="1552" spans="11:12">
      <c r="K1552" s="1"/>
      <c r="L1552" s="1"/>
    </row>
    <row r="1553" spans="11:12">
      <c r="K1553" s="1"/>
      <c r="L1553" s="1"/>
    </row>
    <row r="1554" spans="11:12">
      <c r="K1554" s="1"/>
      <c r="L1554" s="1"/>
    </row>
    <row r="1555" spans="11:12">
      <c r="K1555" s="1"/>
      <c r="L1555" s="1"/>
    </row>
    <row r="1556" spans="11:12">
      <c r="K1556" s="1"/>
      <c r="L1556" s="1"/>
    </row>
    <row r="1557" spans="11:12">
      <c r="K1557" s="1"/>
      <c r="L1557" s="1"/>
    </row>
    <row r="1558" spans="11:12">
      <c r="K1558" s="1"/>
      <c r="L1558" s="1"/>
    </row>
    <row r="1559" spans="11:12">
      <c r="K1559" s="1"/>
      <c r="L1559" s="1"/>
    </row>
    <row r="1560" spans="11:12">
      <c r="K1560" s="1"/>
      <c r="L1560" s="1"/>
    </row>
    <row r="1561" spans="11:12">
      <c r="K1561" s="1"/>
      <c r="L1561" s="1"/>
    </row>
    <row r="1562" spans="11:12">
      <c r="K1562" s="1"/>
      <c r="L1562" s="1"/>
    </row>
    <row r="1563" spans="11:12">
      <c r="K1563" s="1"/>
      <c r="L1563" s="1"/>
    </row>
    <row r="1564" spans="11:12">
      <c r="K1564" s="1"/>
      <c r="L1564" s="1"/>
    </row>
    <row r="1565" spans="11:12">
      <c r="K1565" s="1"/>
      <c r="L1565" s="1"/>
    </row>
    <row r="1566" spans="11:12">
      <c r="K1566" s="1"/>
      <c r="L1566" s="1"/>
    </row>
    <row r="1567" spans="11:12">
      <c r="K1567" s="1"/>
      <c r="L1567" s="1"/>
    </row>
    <row r="1568" spans="11:12">
      <c r="K1568" s="1"/>
      <c r="L1568" s="1"/>
    </row>
    <row r="1569" spans="11:12">
      <c r="K1569" s="1"/>
      <c r="L1569" s="1"/>
    </row>
    <row r="1570" spans="11:12">
      <c r="K1570" s="1"/>
      <c r="L1570" s="1"/>
    </row>
    <row r="1571" spans="11:12">
      <c r="K1571" s="1"/>
      <c r="L1571" s="1"/>
    </row>
    <row r="1572" spans="11:12">
      <c r="K1572" s="1"/>
      <c r="L1572" s="1"/>
    </row>
    <row r="1573" spans="11:12">
      <c r="K1573" s="1"/>
      <c r="L1573" s="1"/>
    </row>
    <row r="1574" spans="11:12">
      <c r="K1574" s="1"/>
      <c r="L1574" s="1"/>
    </row>
    <row r="1575" spans="11:12">
      <c r="K1575" s="1"/>
      <c r="L1575" s="1"/>
    </row>
    <row r="1576" spans="11:12">
      <c r="K1576" s="1"/>
      <c r="L1576" s="1"/>
    </row>
    <row r="1577" spans="11:12">
      <c r="K1577" s="1"/>
      <c r="L1577" s="1"/>
    </row>
    <row r="1578" spans="11:12">
      <c r="K1578" s="1"/>
      <c r="L1578" s="1"/>
    </row>
    <row r="1579" spans="11:12">
      <c r="K1579" s="1"/>
      <c r="L1579" s="1"/>
    </row>
    <row r="1580" spans="11:12">
      <c r="K1580" s="1"/>
      <c r="L1580" s="1"/>
    </row>
    <row r="1581" spans="11:12">
      <c r="K1581" s="1"/>
      <c r="L1581" s="1"/>
    </row>
    <row r="1582" spans="11:12">
      <c r="K1582" s="1"/>
      <c r="L1582" s="1"/>
    </row>
    <row r="1583" spans="11:12">
      <c r="K1583" s="1"/>
      <c r="L1583" s="1"/>
    </row>
    <row r="1584" spans="11:12">
      <c r="K1584" s="1"/>
      <c r="L1584" s="1"/>
    </row>
    <row r="1585" spans="11:12">
      <c r="K1585" s="1"/>
      <c r="L1585" s="1"/>
    </row>
    <row r="1586" spans="11:12">
      <c r="K1586" s="1"/>
      <c r="L1586" s="1"/>
    </row>
    <row r="1587" spans="11:12">
      <c r="K1587" s="1"/>
      <c r="L1587" s="1"/>
    </row>
    <row r="1588" spans="11:12">
      <c r="K1588" s="1"/>
      <c r="L1588" s="1"/>
    </row>
    <row r="1589" spans="11:12">
      <c r="K1589" s="1"/>
      <c r="L1589" s="1"/>
    </row>
    <row r="1590" spans="11:12">
      <c r="K1590" s="1"/>
      <c r="L1590" s="1"/>
    </row>
    <row r="1591" spans="11:12">
      <c r="K1591" s="1"/>
      <c r="L1591" s="1"/>
    </row>
    <row r="1592" spans="11:12">
      <c r="K1592" s="1"/>
      <c r="L1592" s="1"/>
    </row>
    <row r="1593" spans="11:12">
      <c r="K1593" s="1"/>
      <c r="L1593" s="1"/>
    </row>
    <row r="1594" spans="11:12">
      <c r="K1594" s="1"/>
      <c r="L1594" s="1"/>
    </row>
    <row r="1595" spans="11:12">
      <c r="K1595" s="1"/>
      <c r="L1595" s="1"/>
    </row>
    <row r="1596" spans="11:12">
      <c r="K1596" s="1"/>
      <c r="L1596" s="1"/>
    </row>
    <row r="1597" spans="11:12">
      <c r="K1597" s="1"/>
      <c r="L1597" s="1"/>
    </row>
    <row r="1598" spans="11:12">
      <c r="K1598" s="1"/>
      <c r="L1598" s="1"/>
    </row>
    <row r="1599" spans="11:12">
      <c r="K1599" s="1"/>
      <c r="L1599" s="1"/>
    </row>
    <row r="1600" spans="11:12">
      <c r="K1600" s="1"/>
      <c r="L1600" s="1"/>
    </row>
    <row r="1601" spans="11:12">
      <c r="K1601" s="1"/>
      <c r="L1601" s="1"/>
    </row>
    <row r="1602" spans="11:12">
      <c r="K1602" s="1"/>
      <c r="L1602" s="1"/>
    </row>
    <row r="1603" spans="11:12">
      <c r="K1603" s="1"/>
      <c r="L1603" s="1"/>
    </row>
    <row r="1604" spans="11:12">
      <c r="K1604" s="1"/>
      <c r="L1604" s="1"/>
    </row>
    <row r="1605" spans="11:12">
      <c r="K1605" s="1"/>
      <c r="L1605" s="1"/>
    </row>
    <row r="1606" spans="11:12">
      <c r="K1606" s="1"/>
      <c r="L1606" s="1"/>
    </row>
    <row r="1607" spans="11:12">
      <c r="K1607" s="1"/>
      <c r="L1607" s="1"/>
    </row>
    <row r="1608" spans="11:12">
      <c r="K1608" s="1"/>
      <c r="L1608" s="1"/>
    </row>
    <row r="1609" spans="11:12">
      <c r="K1609" s="1"/>
      <c r="L1609" s="1"/>
    </row>
    <row r="1610" spans="11:12">
      <c r="K1610" s="1"/>
      <c r="L1610" s="1"/>
    </row>
    <row r="1611" spans="11:12">
      <c r="K1611" s="1"/>
      <c r="L1611" s="1"/>
    </row>
    <row r="1612" spans="11:12">
      <c r="K1612" s="1"/>
      <c r="L1612" s="1"/>
    </row>
    <row r="1613" spans="11:12">
      <c r="K1613" s="1"/>
      <c r="L1613" s="1"/>
    </row>
    <row r="1614" spans="11:12">
      <c r="K1614" s="1"/>
      <c r="L1614" s="1"/>
    </row>
    <row r="1615" spans="11:12">
      <c r="K1615" s="1"/>
      <c r="L1615" s="1"/>
    </row>
    <row r="1616" spans="11:12">
      <c r="K1616" s="1"/>
      <c r="L1616" s="1"/>
    </row>
    <row r="1617" spans="11:12">
      <c r="K1617" s="1"/>
      <c r="L1617" s="1"/>
    </row>
    <row r="1618" spans="11:12">
      <c r="K1618" s="1"/>
      <c r="L1618" s="1"/>
    </row>
    <row r="1619" spans="11:12">
      <c r="K1619" s="1"/>
      <c r="L1619" s="1"/>
    </row>
    <row r="1620" spans="11:12">
      <c r="K1620" s="1"/>
      <c r="L1620" s="1"/>
    </row>
    <row r="1621" spans="11:12">
      <c r="K1621" s="1"/>
      <c r="L1621" s="1"/>
    </row>
    <row r="1622" spans="11:12">
      <c r="K1622" s="1"/>
      <c r="L1622" s="1"/>
    </row>
    <row r="1623" spans="11:12">
      <c r="K1623" s="1"/>
      <c r="L1623" s="1"/>
    </row>
    <row r="1624" spans="11:12">
      <c r="K1624" s="1"/>
      <c r="L1624" s="1"/>
    </row>
    <row r="1625" spans="11:12">
      <c r="K1625" s="1"/>
      <c r="L1625" s="1"/>
    </row>
    <row r="1626" spans="11:12">
      <c r="K1626" s="1"/>
      <c r="L1626" s="1"/>
    </row>
    <row r="1627" spans="11:12">
      <c r="K1627" s="1"/>
      <c r="L1627" s="1"/>
    </row>
    <row r="1628" spans="11:12">
      <c r="K1628" s="1"/>
      <c r="L1628" s="1"/>
    </row>
    <row r="1629" spans="11:12">
      <c r="K1629" s="1"/>
      <c r="L1629" s="1"/>
    </row>
    <row r="1630" spans="11:12">
      <c r="K1630" s="1"/>
      <c r="L1630" s="1"/>
    </row>
    <row r="1631" spans="11:12">
      <c r="K1631" s="1"/>
      <c r="L1631" s="1"/>
    </row>
    <row r="1632" spans="11:12">
      <c r="K1632" s="1"/>
      <c r="L1632" s="1"/>
    </row>
    <row r="1633" spans="11:12">
      <c r="K1633" s="1"/>
      <c r="L1633" s="1"/>
    </row>
    <row r="1634" spans="11:12">
      <c r="K1634" s="1"/>
      <c r="L1634" s="1"/>
    </row>
    <row r="1635" spans="11:12">
      <c r="K1635" s="1"/>
      <c r="L1635" s="1"/>
    </row>
    <row r="1636" spans="11:12">
      <c r="K1636" s="1"/>
      <c r="L1636" s="1"/>
    </row>
    <row r="1637" spans="11:12">
      <c r="K1637" s="1"/>
      <c r="L1637" s="1"/>
    </row>
    <row r="1638" spans="11:12">
      <c r="K1638" s="1"/>
      <c r="L1638" s="1"/>
    </row>
    <row r="1639" spans="11:12">
      <c r="K1639" s="1"/>
      <c r="L1639" s="1"/>
    </row>
    <row r="1640" spans="11:12">
      <c r="K1640" s="1"/>
      <c r="L1640" s="1"/>
    </row>
    <row r="1641" spans="11:12">
      <c r="K1641" s="1"/>
      <c r="L1641" s="1"/>
    </row>
    <row r="1642" spans="11:12">
      <c r="K1642" s="1"/>
      <c r="L1642" s="1"/>
    </row>
    <row r="1643" spans="11:12">
      <c r="K1643" s="1"/>
      <c r="L1643" s="1"/>
    </row>
    <row r="1644" spans="11:12">
      <c r="K1644" s="1"/>
      <c r="L1644" s="1"/>
    </row>
    <row r="1645" spans="11:12">
      <c r="K1645" s="1"/>
      <c r="L1645" s="1"/>
    </row>
    <row r="1646" spans="11:12">
      <c r="K1646" s="1"/>
      <c r="L1646" s="1"/>
    </row>
    <row r="1647" spans="11:12">
      <c r="K1647" s="1"/>
      <c r="L1647" s="1"/>
    </row>
    <row r="1648" spans="11:12">
      <c r="K1648" s="1"/>
      <c r="L1648" s="1"/>
    </row>
    <row r="1649" spans="11:12">
      <c r="K1649" s="1"/>
      <c r="L1649" s="1"/>
    </row>
    <row r="1650" spans="11:12">
      <c r="K1650" s="1"/>
      <c r="L1650" s="1"/>
    </row>
    <row r="1651" spans="11:12">
      <c r="K1651" s="1"/>
      <c r="L1651" s="1"/>
    </row>
    <row r="1652" spans="11:12">
      <c r="K1652" s="1"/>
      <c r="L1652" s="1"/>
    </row>
    <row r="1653" spans="11:12">
      <c r="K1653" s="1"/>
      <c r="L1653" s="1"/>
    </row>
    <row r="1654" spans="11:12">
      <c r="K1654" s="1"/>
      <c r="L1654" s="1"/>
    </row>
    <row r="1655" spans="11:12">
      <c r="K1655" s="1"/>
      <c r="L1655" s="1"/>
    </row>
    <row r="1656" spans="11:12">
      <c r="K1656" s="1"/>
      <c r="L1656" s="1"/>
    </row>
    <row r="1657" spans="11:12">
      <c r="K1657" s="1"/>
      <c r="L1657" s="1"/>
    </row>
    <row r="1658" spans="11:12">
      <c r="K1658" s="1"/>
      <c r="L1658" s="1"/>
    </row>
    <row r="1659" spans="11:12">
      <c r="K1659" s="1"/>
      <c r="L1659" s="1"/>
    </row>
    <row r="1660" spans="11:12">
      <c r="K1660" s="1"/>
      <c r="L1660" s="1"/>
    </row>
    <row r="1661" spans="11:12">
      <c r="K1661" s="1"/>
      <c r="L1661" s="1"/>
    </row>
    <row r="1662" spans="11:12">
      <c r="K1662" s="1"/>
      <c r="L1662" s="1"/>
    </row>
    <row r="1663" spans="11:12">
      <c r="K1663" s="1"/>
      <c r="L1663" s="1"/>
    </row>
    <row r="1664" spans="11:12">
      <c r="K1664" s="1"/>
      <c r="L1664" s="1"/>
    </row>
    <row r="1665" spans="11:12">
      <c r="K1665" s="1"/>
      <c r="L1665" s="1"/>
    </row>
    <row r="1666" spans="11:12">
      <c r="K1666" s="1"/>
      <c r="L1666" s="1"/>
    </row>
    <row r="1667" spans="11:12">
      <c r="K1667" s="1"/>
      <c r="L1667" s="1"/>
    </row>
    <row r="1668" spans="11:12">
      <c r="K1668" s="1"/>
      <c r="L1668" s="1"/>
    </row>
    <row r="1669" spans="11:12">
      <c r="K1669" s="1"/>
      <c r="L1669" s="1"/>
    </row>
    <row r="1670" spans="11:12">
      <c r="K1670" s="1"/>
      <c r="L1670" s="1"/>
    </row>
    <row r="1671" spans="11:12">
      <c r="K1671" s="1"/>
      <c r="L1671" s="1"/>
    </row>
    <row r="1672" spans="11:12">
      <c r="K1672" s="1"/>
      <c r="L1672" s="1"/>
    </row>
    <row r="1673" spans="11:12">
      <c r="K1673" s="1"/>
      <c r="L1673" s="1"/>
    </row>
    <row r="1674" spans="11:12">
      <c r="K1674" s="1"/>
      <c r="L1674" s="1"/>
    </row>
    <row r="1675" spans="11:12">
      <c r="K1675" s="1"/>
      <c r="L1675" s="1"/>
    </row>
    <row r="1676" spans="11:12">
      <c r="K1676" s="1"/>
      <c r="L1676" s="1"/>
    </row>
    <row r="1677" spans="11:12">
      <c r="K1677" s="1"/>
      <c r="L1677" s="1"/>
    </row>
    <row r="1678" spans="11:12">
      <c r="K1678" s="1"/>
      <c r="L1678" s="1"/>
    </row>
    <row r="1679" spans="11:12">
      <c r="K1679" s="1"/>
      <c r="L1679" s="1"/>
    </row>
    <row r="1680" spans="11:12">
      <c r="K1680" s="1"/>
      <c r="L1680" s="1"/>
    </row>
    <row r="1681" spans="11:12">
      <c r="K1681" s="1"/>
      <c r="L1681" s="1"/>
    </row>
    <row r="1682" spans="11:12">
      <c r="K1682" s="1"/>
      <c r="L1682" s="1"/>
    </row>
    <row r="1683" spans="11:12">
      <c r="K1683" s="1"/>
      <c r="L1683" s="1"/>
    </row>
    <row r="1684" spans="11:12">
      <c r="K1684" s="1"/>
      <c r="L1684" s="1"/>
    </row>
    <row r="1685" spans="11:12">
      <c r="K1685" s="1"/>
      <c r="L1685" s="1"/>
    </row>
    <row r="1686" spans="11:12">
      <c r="K1686" s="1"/>
      <c r="L1686" s="1"/>
    </row>
    <row r="1687" spans="11:12">
      <c r="K1687" s="1"/>
      <c r="L1687" s="1"/>
    </row>
    <row r="1688" spans="11:12">
      <c r="K1688" s="1"/>
      <c r="L1688" s="1"/>
    </row>
    <row r="1689" spans="11:12">
      <c r="K1689" s="1"/>
      <c r="L1689" s="1"/>
    </row>
    <row r="1690" spans="11:12">
      <c r="K1690" s="1"/>
      <c r="L1690" s="1"/>
    </row>
    <row r="1691" spans="11:12">
      <c r="K1691" s="1"/>
      <c r="L1691" s="1"/>
    </row>
    <row r="1692" spans="11:12">
      <c r="K1692" s="1"/>
      <c r="L1692" s="1"/>
    </row>
    <row r="1693" spans="11:12">
      <c r="K1693" s="1"/>
      <c r="L1693" s="1"/>
    </row>
    <row r="1694" spans="11:12">
      <c r="K1694" s="1"/>
      <c r="L1694" s="1"/>
    </row>
    <row r="1695" spans="11:12">
      <c r="K1695" s="1"/>
      <c r="L1695" s="1"/>
    </row>
    <row r="1696" spans="11:12">
      <c r="K1696" s="1"/>
      <c r="L1696" s="1"/>
    </row>
    <row r="1697" spans="11:12">
      <c r="K1697" s="1"/>
      <c r="L1697" s="1"/>
    </row>
    <row r="1698" spans="11:12">
      <c r="K1698" s="1"/>
      <c r="L1698" s="1"/>
    </row>
    <row r="1699" spans="11:12">
      <c r="K1699" s="1"/>
      <c r="L1699" s="1"/>
    </row>
    <row r="1700" spans="11:12">
      <c r="K1700" s="1"/>
      <c r="L1700" s="1"/>
    </row>
    <row r="1701" spans="11:12">
      <c r="K1701" s="1"/>
      <c r="L1701" s="1"/>
    </row>
    <row r="1702" spans="11:12">
      <c r="K1702" s="1"/>
      <c r="L1702" s="1"/>
    </row>
    <row r="1703" spans="11:12">
      <c r="K1703" s="1"/>
      <c r="L1703" s="1"/>
    </row>
    <row r="1704" spans="11:12">
      <c r="K1704" s="1"/>
      <c r="L1704" s="1"/>
    </row>
    <row r="1705" spans="11:12">
      <c r="K1705" s="1"/>
      <c r="L1705" s="1"/>
    </row>
    <row r="1706" spans="11:12">
      <c r="K1706" s="1"/>
      <c r="L1706" s="1"/>
    </row>
    <row r="1707" spans="11:12">
      <c r="K1707" s="1"/>
      <c r="L1707" s="1"/>
    </row>
    <row r="1708" spans="11:12">
      <c r="K1708" s="1"/>
      <c r="L1708" s="1"/>
    </row>
    <row r="1709" spans="11:12">
      <c r="K1709" s="1"/>
      <c r="L1709" s="1"/>
    </row>
    <row r="1710" spans="11:12">
      <c r="K1710" s="1"/>
      <c r="L1710" s="1"/>
    </row>
    <row r="1711" spans="11:12">
      <c r="K1711" s="1"/>
      <c r="L1711" s="1"/>
    </row>
    <row r="1712" spans="11:12">
      <c r="K1712" s="1"/>
      <c r="L1712" s="1"/>
    </row>
    <row r="1713" spans="11:12">
      <c r="K1713" s="1"/>
      <c r="L1713" s="1"/>
    </row>
    <row r="1714" spans="11:12">
      <c r="K1714" s="1"/>
      <c r="L1714" s="1"/>
    </row>
    <row r="1715" spans="11:12">
      <c r="K1715" s="1"/>
      <c r="L1715" s="1"/>
    </row>
    <row r="1716" spans="11:12">
      <c r="K1716" s="1"/>
      <c r="L1716" s="1"/>
    </row>
    <row r="1717" spans="11:12">
      <c r="K1717" s="1"/>
      <c r="L1717" s="1"/>
    </row>
    <row r="1718" spans="11:12">
      <c r="K1718" s="1"/>
      <c r="L1718" s="1"/>
    </row>
    <row r="1719" spans="11:12">
      <c r="K1719" s="1"/>
      <c r="L1719" s="1"/>
    </row>
    <row r="1720" spans="11:12">
      <c r="K1720" s="1"/>
      <c r="L1720" s="1"/>
    </row>
    <row r="1721" spans="11:12">
      <c r="K1721" s="1"/>
      <c r="L1721" s="1"/>
    </row>
    <row r="1722" spans="11:12">
      <c r="K1722" s="1"/>
      <c r="L1722" s="1"/>
    </row>
    <row r="1723" spans="11:12">
      <c r="K1723" s="1"/>
      <c r="L1723" s="1"/>
    </row>
    <row r="1724" spans="11:12">
      <c r="K1724" s="1"/>
      <c r="L1724" s="1"/>
    </row>
    <row r="1725" spans="11:12">
      <c r="K1725" s="1"/>
      <c r="L1725" s="1"/>
    </row>
    <row r="1726" spans="11:12">
      <c r="K1726" s="1"/>
      <c r="L1726" s="1"/>
    </row>
    <row r="1727" spans="11:12">
      <c r="K1727" s="1"/>
      <c r="L1727" s="1"/>
    </row>
    <row r="1728" spans="11:12">
      <c r="K1728" s="1"/>
      <c r="L1728" s="1"/>
    </row>
    <row r="1729" spans="11:12">
      <c r="K1729" s="1"/>
      <c r="L1729" s="1"/>
    </row>
    <row r="1730" spans="11:12">
      <c r="K1730" s="1"/>
      <c r="L1730" s="1"/>
    </row>
    <row r="1731" spans="11:12">
      <c r="K1731" s="1"/>
      <c r="L1731" s="1"/>
    </row>
    <row r="1732" spans="11:12">
      <c r="K1732" s="1"/>
      <c r="L1732" s="1"/>
    </row>
    <row r="1733" spans="11:12">
      <c r="K1733" s="1"/>
      <c r="L1733" s="1"/>
    </row>
    <row r="1734" spans="11:12">
      <c r="K1734" s="1"/>
      <c r="L1734" s="1"/>
    </row>
    <row r="1735" spans="11:12">
      <c r="K1735" s="1"/>
      <c r="L1735" s="1"/>
    </row>
    <row r="1736" spans="11:12">
      <c r="K1736" s="1"/>
      <c r="L1736" s="1"/>
    </row>
    <row r="1737" spans="11:12">
      <c r="K1737" s="1"/>
      <c r="L1737" s="1"/>
    </row>
    <row r="1738" spans="11:12">
      <c r="K1738" s="1"/>
      <c r="L1738" s="1"/>
    </row>
    <row r="1739" spans="11:12">
      <c r="K1739" s="1"/>
      <c r="L1739" s="1"/>
    </row>
    <row r="1740" spans="11:12">
      <c r="K1740" s="1"/>
      <c r="L1740" s="1"/>
    </row>
    <row r="1741" spans="11:12">
      <c r="K1741" s="1"/>
      <c r="L1741" s="1"/>
    </row>
    <row r="1742" spans="11:12">
      <c r="K1742" s="1"/>
      <c r="L1742" s="1"/>
    </row>
    <row r="1743" spans="11:12">
      <c r="K1743" s="1"/>
      <c r="L1743" s="1"/>
    </row>
    <row r="1744" spans="11:12">
      <c r="K1744" s="1"/>
      <c r="L1744" s="1"/>
    </row>
    <row r="1745" spans="11:12">
      <c r="K1745" s="1"/>
      <c r="L1745" s="1"/>
    </row>
    <row r="1746" spans="11:12">
      <c r="K1746" s="1"/>
      <c r="L1746" s="1"/>
    </row>
    <row r="1747" spans="11:12">
      <c r="K1747" s="1"/>
      <c r="L1747" s="1"/>
    </row>
    <row r="1748" spans="11:12">
      <c r="K1748" s="1"/>
      <c r="L1748" s="1"/>
    </row>
    <row r="1749" spans="11:12">
      <c r="K1749" s="1"/>
      <c r="L1749" s="1"/>
    </row>
    <row r="1750" spans="11:12">
      <c r="K1750" s="1"/>
      <c r="L1750" s="1"/>
    </row>
    <row r="1751" spans="11:12">
      <c r="K1751" s="1"/>
      <c r="L1751" s="1"/>
    </row>
    <row r="1752" spans="11:12">
      <c r="K1752" s="1"/>
      <c r="L1752" s="1"/>
    </row>
    <row r="1753" spans="11:12">
      <c r="K1753" s="1"/>
      <c r="L1753" s="1"/>
    </row>
    <row r="1754" spans="11:12">
      <c r="K1754" s="1"/>
      <c r="L1754" s="1"/>
    </row>
    <row r="1755" spans="11:12">
      <c r="K1755" s="1"/>
      <c r="L1755" s="1"/>
    </row>
    <row r="1756" spans="11:12">
      <c r="K1756" s="1"/>
      <c r="L1756" s="1"/>
    </row>
    <row r="1757" spans="11:12">
      <c r="K1757" s="1"/>
      <c r="L1757" s="1"/>
    </row>
    <row r="1758" spans="11:12">
      <c r="K1758" s="1"/>
      <c r="L1758" s="1"/>
    </row>
    <row r="1759" spans="11:12">
      <c r="K1759" s="1"/>
      <c r="L1759" s="1"/>
    </row>
    <row r="1760" spans="11:12">
      <c r="K1760" s="1"/>
      <c r="L1760" s="1"/>
    </row>
    <row r="1761" spans="11:12">
      <c r="K1761" s="1"/>
      <c r="L1761" s="1"/>
    </row>
    <row r="1762" spans="11:12">
      <c r="K1762" s="1"/>
      <c r="L1762" s="1"/>
    </row>
    <row r="1763" spans="11:12">
      <c r="K1763" s="1"/>
      <c r="L1763" s="1"/>
    </row>
    <row r="1764" spans="11:12">
      <c r="K1764" s="1"/>
      <c r="L1764" s="1"/>
    </row>
    <row r="1765" spans="11:12">
      <c r="K1765" s="1"/>
      <c r="L1765" s="1"/>
    </row>
    <row r="1766" spans="11:12">
      <c r="K1766" s="1"/>
      <c r="L1766" s="1"/>
    </row>
    <row r="1767" spans="11:12">
      <c r="K1767" s="1"/>
      <c r="L1767" s="1"/>
    </row>
    <row r="1768" spans="11:12">
      <c r="K1768" s="1"/>
      <c r="L1768" s="1"/>
    </row>
    <row r="1769" spans="11:12">
      <c r="K1769" s="1"/>
      <c r="L1769" s="1"/>
    </row>
    <row r="1770" spans="11:12">
      <c r="K1770" s="1"/>
      <c r="L1770" s="1"/>
    </row>
    <row r="1771" spans="11:12">
      <c r="K1771" s="1"/>
      <c r="L1771" s="1"/>
    </row>
    <row r="1772" spans="11:12">
      <c r="K1772" s="1"/>
      <c r="L1772" s="1"/>
    </row>
    <row r="1773" spans="11:12">
      <c r="K1773" s="1"/>
      <c r="L1773" s="1"/>
    </row>
    <row r="1774" spans="11:12">
      <c r="K1774" s="1"/>
      <c r="L1774" s="1"/>
    </row>
    <row r="1775" spans="11:12">
      <c r="K1775" s="1"/>
      <c r="L1775" s="1"/>
    </row>
    <row r="1776" spans="11:12">
      <c r="K1776" s="1"/>
      <c r="L1776" s="1"/>
    </row>
    <row r="1777" spans="11:12">
      <c r="K1777" s="1"/>
      <c r="L1777" s="1"/>
    </row>
    <row r="1778" spans="11:12">
      <c r="K1778" s="1"/>
      <c r="L1778" s="1"/>
    </row>
    <row r="1779" spans="11:12">
      <c r="K1779" s="1"/>
      <c r="L1779" s="1"/>
    </row>
    <row r="1780" spans="11:12">
      <c r="K1780" s="1"/>
      <c r="L1780" s="1"/>
    </row>
    <row r="1781" spans="11:12">
      <c r="K1781" s="1"/>
      <c r="L1781" s="1"/>
    </row>
    <row r="1782" spans="11:12">
      <c r="K1782" s="1"/>
      <c r="L1782" s="1"/>
    </row>
    <row r="1783" spans="11:12">
      <c r="K1783" s="1"/>
      <c r="L1783" s="1"/>
    </row>
    <row r="1784" spans="11:12">
      <c r="K1784" s="1"/>
      <c r="L1784" s="1"/>
    </row>
    <row r="1785" spans="11:12">
      <c r="K1785" s="1"/>
      <c r="L1785" s="1"/>
    </row>
    <row r="1786" spans="11:12">
      <c r="K1786" s="1"/>
      <c r="L1786" s="1"/>
    </row>
    <row r="1787" spans="11:12">
      <c r="K1787" s="1"/>
      <c r="L1787" s="1"/>
    </row>
    <row r="1788" spans="11:12">
      <c r="K1788" s="1"/>
      <c r="L1788" s="1"/>
    </row>
    <row r="1789" spans="11:12">
      <c r="K1789" s="1"/>
      <c r="L1789" s="1"/>
    </row>
    <row r="1790" spans="11:12">
      <c r="K1790" s="1"/>
      <c r="L1790" s="1"/>
    </row>
    <row r="1791" spans="11:12">
      <c r="K1791" s="1"/>
      <c r="L1791" s="1"/>
    </row>
    <row r="1792" spans="11:12">
      <c r="K1792" s="1"/>
      <c r="L1792" s="1"/>
    </row>
    <row r="1793" spans="11:12">
      <c r="K1793" s="1"/>
      <c r="L1793" s="1"/>
    </row>
    <row r="1794" spans="11:12">
      <c r="K1794" s="1"/>
      <c r="L1794" s="1"/>
    </row>
    <row r="1795" spans="11:12">
      <c r="K1795" s="1"/>
      <c r="L1795" s="1"/>
    </row>
    <row r="1796" spans="11:12">
      <c r="K1796" s="1"/>
      <c r="L1796" s="1"/>
    </row>
    <row r="1797" spans="11:12">
      <c r="K1797" s="1"/>
      <c r="L1797" s="1"/>
    </row>
    <row r="1798" spans="11:12">
      <c r="K1798" s="1"/>
      <c r="L1798" s="1"/>
    </row>
    <row r="1799" spans="11:12">
      <c r="K1799" s="1"/>
      <c r="L1799" s="1"/>
    </row>
    <row r="1800" spans="11:12">
      <c r="K1800" s="1"/>
      <c r="L1800" s="1"/>
    </row>
    <row r="1801" spans="11:12">
      <c r="K1801" s="1"/>
      <c r="L1801" s="1"/>
    </row>
    <row r="1802" spans="11:12">
      <c r="K1802" s="1"/>
      <c r="L1802" s="1"/>
    </row>
    <row r="1803" spans="11:12">
      <c r="K1803" s="1"/>
      <c r="L1803" s="1"/>
    </row>
    <row r="1804" spans="11:12">
      <c r="K1804" s="1"/>
      <c r="L1804" s="1"/>
    </row>
    <row r="1805" spans="11:12">
      <c r="K1805" s="1"/>
      <c r="L1805" s="1"/>
    </row>
    <row r="1806" spans="11:12">
      <c r="K1806" s="1"/>
      <c r="L1806" s="1"/>
    </row>
    <row r="1807" spans="11:12">
      <c r="K1807" s="1"/>
      <c r="L1807" s="1"/>
    </row>
    <row r="1808" spans="11:12">
      <c r="K1808" s="1"/>
      <c r="L1808" s="1"/>
    </row>
    <row r="1809" spans="11:12">
      <c r="K1809" s="1"/>
      <c r="L1809" s="1"/>
    </row>
    <row r="1810" spans="11:12">
      <c r="K1810" s="1"/>
      <c r="L1810" s="1"/>
    </row>
    <row r="1811" spans="11:12">
      <c r="K1811" s="1"/>
      <c r="L1811" s="1"/>
    </row>
    <row r="1812" spans="11:12">
      <c r="K1812" s="1"/>
      <c r="L1812" s="1"/>
    </row>
    <row r="1813" spans="11:12">
      <c r="K1813" s="1"/>
      <c r="L1813" s="1"/>
    </row>
    <row r="1814" spans="11:12">
      <c r="K1814" s="1"/>
      <c r="L1814" s="1"/>
    </row>
    <row r="1815" spans="11:12">
      <c r="K1815" s="1"/>
      <c r="L1815" s="1"/>
    </row>
    <row r="1816" spans="11:12">
      <c r="K1816" s="1"/>
      <c r="L1816" s="1"/>
    </row>
    <row r="1817" spans="11:12">
      <c r="K1817" s="1"/>
      <c r="L1817" s="1"/>
    </row>
    <row r="1818" spans="11:12">
      <c r="K1818" s="1"/>
      <c r="L1818" s="1"/>
    </row>
    <row r="1819" spans="11:12">
      <c r="K1819" s="1"/>
      <c r="L1819" s="1"/>
    </row>
    <row r="1820" spans="11:12">
      <c r="K1820" s="1"/>
      <c r="L1820" s="1"/>
    </row>
    <row r="1821" spans="11:12">
      <c r="K1821" s="1"/>
      <c r="L1821" s="1"/>
    </row>
    <row r="1822" spans="11:12">
      <c r="K1822" s="1"/>
      <c r="L1822" s="1"/>
    </row>
    <row r="1823" spans="11:12">
      <c r="K1823" s="1"/>
      <c r="L1823" s="1"/>
    </row>
    <row r="1824" spans="11:12">
      <c r="K1824" s="1"/>
      <c r="L1824" s="1"/>
    </row>
    <row r="1825" spans="11:12">
      <c r="K1825" s="1"/>
      <c r="L1825" s="1"/>
    </row>
    <row r="1826" spans="11:12">
      <c r="K1826" s="1"/>
      <c r="L1826" s="1"/>
    </row>
    <row r="1827" spans="11:12">
      <c r="K1827" s="1"/>
      <c r="L1827" s="1"/>
    </row>
    <row r="1828" spans="11:12">
      <c r="K1828" s="1"/>
      <c r="L1828" s="1"/>
    </row>
    <row r="1829" spans="11:12">
      <c r="K1829" s="1"/>
      <c r="L1829" s="1"/>
    </row>
    <row r="1830" spans="11:12">
      <c r="K1830" s="1"/>
      <c r="L1830" s="1"/>
    </row>
    <row r="1831" spans="11:12">
      <c r="K1831" s="1"/>
      <c r="L1831" s="1"/>
    </row>
    <row r="1832" spans="11:12">
      <c r="K1832" s="1"/>
      <c r="L1832" s="1"/>
    </row>
    <row r="1833" spans="11:12">
      <c r="K1833" s="1"/>
      <c r="L1833" s="1"/>
    </row>
    <row r="1834" spans="11:12">
      <c r="K1834" s="1"/>
      <c r="L1834" s="1"/>
    </row>
    <row r="1835" spans="11:12">
      <c r="K1835" s="1"/>
      <c r="L1835" s="1"/>
    </row>
    <row r="1836" spans="11:12">
      <c r="K1836" s="1"/>
      <c r="L1836" s="1"/>
    </row>
    <row r="1837" spans="11:12">
      <c r="K1837" s="1"/>
      <c r="L1837" s="1"/>
    </row>
    <row r="1838" spans="11:12">
      <c r="K1838" s="1"/>
      <c r="L1838" s="1"/>
    </row>
    <row r="1839" spans="11:12">
      <c r="K1839" s="1"/>
      <c r="L1839" s="1"/>
    </row>
    <row r="1840" spans="11:12">
      <c r="K1840" s="1"/>
      <c r="L1840" s="1"/>
    </row>
    <row r="1841" spans="11:12">
      <c r="K1841" s="1"/>
      <c r="L1841" s="1"/>
    </row>
    <row r="1842" spans="11:12">
      <c r="K1842" s="1"/>
      <c r="L1842" s="1"/>
    </row>
    <row r="1843" spans="11:12">
      <c r="K1843" s="1"/>
      <c r="L1843" s="1"/>
    </row>
    <row r="1844" spans="11:12">
      <c r="K1844" s="1"/>
      <c r="L1844" s="1"/>
    </row>
    <row r="1845" spans="11:12">
      <c r="K1845" s="1"/>
      <c r="L1845" s="1"/>
    </row>
    <row r="1846" spans="11:12">
      <c r="K1846" s="1"/>
      <c r="L1846" s="1"/>
    </row>
    <row r="1847" spans="11:12">
      <c r="K1847" s="1"/>
      <c r="L1847" s="1"/>
    </row>
    <row r="1848" spans="11:12">
      <c r="K1848" s="1"/>
      <c r="L1848" s="1"/>
    </row>
    <row r="1849" spans="11:12">
      <c r="K1849" s="1"/>
      <c r="L1849" s="1"/>
    </row>
    <row r="1850" spans="11:12">
      <c r="K1850" s="1"/>
      <c r="L1850" s="1"/>
    </row>
    <row r="1851" spans="11:12">
      <c r="K1851" s="1"/>
      <c r="L1851" s="1"/>
    </row>
    <row r="1852" spans="11:12">
      <c r="K1852" s="1"/>
      <c r="L1852" s="1"/>
    </row>
    <row r="1853" spans="11:12">
      <c r="K1853" s="1"/>
      <c r="L1853" s="1"/>
    </row>
    <row r="1854" spans="11:12">
      <c r="K1854" s="1"/>
      <c r="L1854" s="1"/>
    </row>
    <row r="1855" spans="11:12">
      <c r="K1855" s="1"/>
      <c r="L1855" s="1"/>
    </row>
    <row r="1856" spans="11:12">
      <c r="K1856" s="1"/>
      <c r="L1856" s="1"/>
    </row>
    <row r="1857" spans="11:12">
      <c r="K1857" s="1"/>
      <c r="L1857" s="1"/>
    </row>
    <row r="1858" spans="11:12">
      <c r="K1858" s="1"/>
      <c r="L1858" s="1"/>
    </row>
    <row r="1859" spans="11:12">
      <c r="K1859" s="1"/>
      <c r="L1859" s="1"/>
    </row>
    <row r="1860" spans="11:12">
      <c r="K1860" s="1"/>
      <c r="L1860" s="1"/>
    </row>
    <row r="1861" spans="11:12">
      <c r="K1861" s="1"/>
      <c r="L1861" s="1"/>
    </row>
    <row r="1862" spans="11:12">
      <c r="K1862" s="1"/>
      <c r="L1862" s="1"/>
    </row>
    <row r="1863" spans="11:12">
      <c r="K1863" s="1"/>
      <c r="L1863" s="1"/>
    </row>
    <row r="1864" spans="11:12">
      <c r="K1864" s="1"/>
      <c r="L1864" s="1"/>
    </row>
    <row r="1865" spans="11:12">
      <c r="K1865" s="1"/>
      <c r="L1865" s="1"/>
    </row>
    <row r="1866" spans="11:12">
      <c r="K1866" s="1"/>
      <c r="L1866" s="1"/>
    </row>
    <row r="1867" spans="11:12">
      <c r="K1867" s="1"/>
      <c r="L1867" s="1"/>
    </row>
    <row r="1868" spans="11:12">
      <c r="K1868" s="1"/>
      <c r="L1868" s="1"/>
    </row>
    <row r="1869" spans="11:12">
      <c r="K1869" s="1"/>
      <c r="L1869" s="1"/>
    </row>
    <row r="1870" spans="11:12">
      <c r="K1870" s="1"/>
      <c r="L1870" s="1"/>
    </row>
    <row r="1871" spans="11:12">
      <c r="K1871" s="1"/>
      <c r="L1871" s="1"/>
    </row>
    <row r="1872" spans="11:12">
      <c r="K1872" s="1"/>
      <c r="L1872" s="1"/>
    </row>
    <row r="1873" spans="11:12">
      <c r="K1873" s="1"/>
      <c r="L1873" s="1"/>
    </row>
    <row r="1874" spans="11:12">
      <c r="K1874" s="1"/>
      <c r="L1874" s="1"/>
    </row>
    <row r="1875" spans="11:12">
      <c r="K1875" s="1"/>
      <c r="L1875" s="1"/>
    </row>
    <row r="1876" spans="11:12">
      <c r="K1876" s="1"/>
      <c r="L1876" s="1"/>
    </row>
    <row r="1877" spans="11:12">
      <c r="K1877" s="1"/>
      <c r="L1877" s="1"/>
    </row>
    <row r="1878" spans="11:12">
      <c r="K1878" s="1"/>
      <c r="L1878" s="1"/>
    </row>
    <row r="1879" spans="11:12">
      <c r="K1879" s="1"/>
      <c r="L1879" s="1"/>
    </row>
    <row r="1880" spans="11:12">
      <c r="K1880" s="1"/>
      <c r="L1880" s="1"/>
    </row>
    <row r="1881" spans="11:12">
      <c r="K1881" s="1"/>
      <c r="L1881" s="1"/>
    </row>
    <row r="1882" spans="11:12">
      <c r="K1882" s="1"/>
      <c r="L1882" s="1"/>
    </row>
    <row r="1883" spans="11:12">
      <c r="K1883" s="1"/>
      <c r="L1883" s="1"/>
    </row>
    <row r="1884" spans="11:12">
      <c r="K1884" s="1"/>
      <c r="L1884" s="1"/>
    </row>
    <row r="1885" spans="11:12">
      <c r="K1885" s="1"/>
      <c r="L1885" s="1"/>
    </row>
    <row r="1886" spans="11:12">
      <c r="K1886" s="1"/>
      <c r="L1886" s="1"/>
    </row>
    <row r="1887" spans="11:12">
      <c r="K1887" s="1"/>
      <c r="L1887" s="1"/>
    </row>
    <row r="1888" spans="11:12">
      <c r="K1888" s="1"/>
      <c r="L1888" s="1"/>
    </row>
    <row r="1889" spans="11:12">
      <c r="K1889" s="1"/>
      <c r="L1889" s="1"/>
    </row>
    <row r="1890" spans="11:12">
      <c r="K1890" s="1"/>
      <c r="L1890" s="1"/>
    </row>
    <row r="1891" spans="11:12">
      <c r="K1891" s="1"/>
      <c r="L1891" s="1"/>
    </row>
    <row r="1892" spans="11:12">
      <c r="K1892" s="1"/>
      <c r="L1892" s="1"/>
    </row>
    <row r="1893" spans="11:12">
      <c r="K1893" s="1"/>
      <c r="L1893" s="1"/>
    </row>
    <row r="1894" spans="11:12">
      <c r="K1894" s="1"/>
      <c r="L1894" s="1"/>
    </row>
    <row r="1895" spans="11:12">
      <c r="K1895" s="1"/>
      <c r="L1895" s="1"/>
    </row>
    <row r="1896" spans="11:12">
      <c r="K1896" s="1"/>
      <c r="L1896" s="1"/>
    </row>
    <row r="1897" spans="11:12">
      <c r="K1897" s="1"/>
      <c r="L1897" s="1"/>
    </row>
    <row r="1898" spans="11:12">
      <c r="K1898" s="1"/>
      <c r="L1898" s="1"/>
    </row>
    <row r="1899" spans="11:12">
      <c r="K1899" s="1"/>
      <c r="L1899" s="1"/>
    </row>
    <row r="1900" spans="11:12">
      <c r="K1900" s="1"/>
      <c r="L1900" s="1"/>
    </row>
    <row r="1901" spans="11:12">
      <c r="K1901" s="1"/>
      <c r="L1901" s="1"/>
    </row>
    <row r="1902" spans="11:12">
      <c r="K1902" s="1"/>
      <c r="L1902" s="1"/>
    </row>
    <row r="1903" spans="11:12">
      <c r="K1903" s="1"/>
      <c r="L1903" s="1"/>
    </row>
    <row r="1904" spans="11:12">
      <c r="K1904" s="1"/>
      <c r="L1904" s="1"/>
    </row>
    <row r="1905" spans="11:12">
      <c r="K1905" s="1"/>
      <c r="L1905" s="1"/>
    </row>
    <row r="1906" spans="11:12">
      <c r="K1906" s="1"/>
      <c r="L1906" s="1"/>
    </row>
    <row r="1907" spans="11:12">
      <c r="K1907" s="1"/>
      <c r="L1907" s="1"/>
    </row>
    <row r="1908" spans="11:12">
      <c r="K1908" s="1"/>
      <c r="L1908" s="1"/>
    </row>
    <row r="1909" spans="11:12">
      <c r="K1909" s="1"/>
      <c r="L1909" s="1"/>
    </row>
    <row r="1910" spans="11:12">
      <c r="K1910" s="1"/>
      <c r="L1910" s="1"/>
    </row>
    <row r="1911" spans="11:12">
      <c r="K1911" s="1"/>
      <c r="L1911" s="1"/>
    </row>
    <row r="1912" spans="11:12">
      <c r="K1912" s="1"/>
      <c r="L1912" s="1"/>
    </row>
    <row r="1913" spans="11:12">
      <c r="K1913" s="1"/>
      <c r="L1913" s="1"/>
    </row>
    <row r="1914" spans="11:12">
      <c r="K1914" s="1"/>
      <c r="L1914" s="1"/>
    </row>
    <row r="1915" spans="11:12">
      <c r="K1915" s="1"/>
      <c r="L1915" s="1"/>
    </row>
    <row r="1916" spans="11:12">
      <c r="K1916" s="1"/>
      <c r="L1916" s="1"/>
    </row>
    <row r="1917" spans="11:12">
      <c r="K1917" s="1"/>
      <c r="L1917" s="1"/>
    </row>
    <row r="1918" spans="11:12">
      <c r="K1918" s="1"/>
      <c r="L1918" s="1"/>
    </row>
    <row r="1919" spans="11:12">
      <c r="K1919" s="1"/>
      <c r="L1919" s="1"/>
    </row>
    <row r="1920" spans="11:12">
      <c r="K1920" s="1"/>
      <c r="L1920" s="1"/>
    </row>
    <row r="1921" spans="11:12">
      <c r="K1921" s="1"/>
      <c r="L1921" s="1"/>
    </row>
    <row r="1922" spans="11:12">
      <c r="K1922" s="1"/>
      <c r="L1922" s="1"/>
    </row>
    <row r="1923" spans="11:12">
      <c r="K1923" s="1"/>
      <c r="L1923" s="1"/>
    </row>
    <row r="1924" spans="11:12">
      <c r="K1924" s="1"/>
      <c r="L1924" s="1"/>
    </row>
    <row r="1925" spans="11:12">
      <c r="K1925" s="1"/>
      <c r="L1925" s="1"/>
    </row>
    <row r="1926" spans="11:12">
      <c r="K1926" s="1"/>
      <c r="L1926" s="1"/>
    </row>
    <row r="1927" spans="11:12">
      <c r="K1927" s="1"/>
      <c r="L1927" s="1"/>
    </row>
    <row r="1928" spans="11:12">
      <c r="K1928" s="1"/>
      <c r="L1928" s="1"/>
    </row>
    <row r="1929" spans="11:12">
      <c r="K1929" s="1"/>
      <c r="L1929" s="1"/>
    </row>
    <row r="1930" spans="11:12">
      <c r="K1930" s="1"/>
      <c r="L1930" s="1"/>
    </row>
    <row r="1931" spans="11:12">
      <c r="K1931" s="1"/>
      <c r="L1931" s="1"/>
    </row>
    <row r="1932" spans="11:12">
      <c r="K1932" s="1"/>
      <c r="L1932" s="1"/>
    </row>
    <row r="1933" spans="11:12">
      <c r="K1933" s="1"/>
      <c r="L1933" s="1"/>
    </row>
    <row r="1934" spans="11:12">
      <c r="K1934" s="1"/>
      <c r="L1934" s="1"/>
    </row>
    <row r="1935" spans="11:12">
      <c r="K1935" s="1"/>
      <c r="L1935" s="1"/>
    </row>
    <row r="1936" spans="11:12">
      <c r="K1936" s="1"/>
      <c r="L1936" s="1"/>
    </row>
    <row r="1937" spans="11:12">
      <c r="K1937" s="1"/>
      <c r="L1937" s="1"/>
    </row>
    <row r="1938" spans="11:12">
      <c r="K1938" s="1"/>
      <c r="L1938" s="1"/>
    </row>
    <row r="1939" spans="11:12">
      <c r="K1939" s="1"/>
      <c r="L1939" s="1"/>
    </row>
    <row r="1940" spans="11:12">
      <c r="K1940" s="1"/>
      <c r="L1940" s="1"/>
    </row>
    <row r="1941" spans="11:12">
      <c r="K1941" s="1"/>
      <c r="L1941" s="1"/>
    </row>
    <row r="1942" spans="11:12">
      <c r="K1942" s="1"/>
      <c r="L1942" s="1"/>
    </row>
    <row r="1943" spans="11:12">
      <c r="K1943" s="1"/>
      <c r="L1943" s="1"/>
    </row>
    <row r="1944" spans="11:12">
      <c r="K1944" s="1"/>
      <c r="L1944" s="1"/>
    </row>
    <row r="1945" spans="11:12">
      <c r="K1945" s="1"/>
      <c r="L1945" s="1"/>
    </row>
    <row r="1946" spans="11:12">
      <c r="K1946" s="1"/>
      <c r="L1946" s="1"/>
    </row>
    <row r="1947" spans="11:12">
      <c r="K1947" s="1"/>
      <c r="L1947" s="1"/>
    </row>
    <row r="1948" spans="11:12">
      <c r="K1948" s="1"/>
      <c r="L1948" s="1"/>
    </row>
    <row r="1949" spans="11:12">
      <c r="K1949" s="1"/>
      <c r="L1949" s="1"/>
    </row>
    <row r="1950" spans="11:12">
      <c r="K1950" s="1"/>
      <c r="L1950" s="1"/>
    </row>
    <row r="1951" spans="11:12">
      <c r="K1951" s="1"/>
      <c r="L1951" s="1"/>
    </row>
    <row r="1952" spans="11:12">
      <c r="K1952" s="1"/>
      <c r="L1952" s="1"/>
    </row>
    <row r="1953" spans="11:12">
      <c r="K1953" s="1"/>
      <c r="L1953" s="1"/>
    </row>
    <row r="1954" spans="11:12">
      <c r="K1954" s="1"/>
      <c r="L1954" s="1"/>
    </row>
    <row r="1955" spans="11:12">
      <c r="K1955" s="1"/>
      <c r="L1955" s="1"/>
    </row>
    <row r="1956" spans="11:12">
      <c r="K1956" s="1"/>
      <c r="L1956" s="1"/>
    </row>
    <row r="1957" spans="11:12">
      <c r="K1957" s="1"/>
      <c r="L1957" s="1"/>
    </row>
    <row r="1958" spans="11:12">
      <c r="K1958" s="1"/>
      <c r="L1958" s="1"/>
    </row>
    <row r="1959" spans="11:12">
      <c r="K1959" s="1"/>
      <c r="L1959" s="1"/>
    </row>
    <row r="1960" spans="11:12">
      <c r="K1960" s="1"/>
      <c r="L1960" s="1"/>
    </row>
    <row r="1961" spans="11:12">
      <c r="K1961" s="1"/>
      <c r="L1961" s="1"/>
    </row>
    <row r="1962" spans="11:12">
      <c r="K1962" s="1"/>
      <c r="L1962" s="1"/>
    </row>
    <row r="1963" spans="11:12">
      <c r="K1963" s="1"/>
      <c r="L1963" s="1"/>
    </row>
    <row r="1964" spans="11:12">
      <c r="K1964" s="1"/>
      <c r="L1964" s="1"/>
    </row>
    <row r="1965" spans="11:12">
      <c r="K1965" s="1"/>
      <c r="L1965" s="1"/>
    </row>
    <row r="1966" spans="11:12">
      <c r="K1966" s="1"/>
      <c r="L1966" s="1"/>
    </row>
    <row r="1967" spans="11:12">
      <c r="K1967" s="1"/>
      <c r="L1967" s="1"/>
    </row>
    <row r="1968" spans="11:12">
      <c r="K1968" s="1"/>
      <c r="L1968" s="1"/>
    </row>
    <row r="1969" spans="11:12">
      <c r="K1969" s="1"/>
      <c r="L1969" s="1"/>
    </row>
    <row r="1970" spans="11:12">
      <c r="K1970" s="1"/>
      <c r="L1970" s="1"/>
    </row>
    <row r="1971" spans="11:12">
      <c r="K1971" s="1"/>
      <c r="L1971" s="1"/>
    </row>
    <row r="1972" spans="11:12">
      <c r="K1972" s="1"/>
      <c r="L1972" s="1"/>
    </row>
    <row r="1973" spans="11:12">
      <c r="K1973" s="1"/>
      <c r="L1973" s="1"/>
    </row>
    <row r="1974" spans="11:12">
      <c r="K1974" s="1"/>
      <c r="L1974" s="1"/>
    </row>
    <row r="1975" spans="11:12">
      <c r="K1975" s="1"/>
      <c r="L1975" s="1"/>
    </row>
    <row r="1976" spans="11:12">
      <c r="K1976" s="1"/>
      <c r="L1976" s="1"/>
    </row>
    <row r="1977" spans="11:12">
      <c r="K1977" s="1"/>
      <c r="L1977" s="1"/>
    </row>
    <row r="1978" spans="11:12">
      <c r="K1978" s="1"/>
      <c r="L1978" s="1"/>
    </row>
    <row r="1979" spans="11:12">
      <c r="K1979" s="1"/>
      <c r="L1979" s="1"/>
    </row>
    <row r="1980" spans="11:12">
      <c r="K1980" s="1"/>
      <c r="L1980" s="1"/>
    </row>
    <row r="1981" spans="11:12">
      <c r="K1981" s="1"/>
      <c r="L1981" s="1"/>
    </row>
    <row r="1982" spans="11:12">
      <c r="K1982" s="1"/>
      <c r="L1982" s="1"/>
    </row>
    <row r="1983" spans="11:12">
      <c r="K1983" s="1"/>
      <c r="L1983" s="1"/>
    </row>
    <row r="1984" spans="11:12">
      <c r="K1984" s="1"/>
      <c r="L1984" s="1"/>
    </row>
    <row r="1985" spans="11:12">
      <c r="K1985" s="1"/>
      <c r="L1985" s="1"/>
    </row>
    <row r="1986" spans="11:12">
      <c r="K1986" s="1"/>
      <c r="L1986" s="1"/>
    </row>
    <row r="1987" spans="11:12">
      <c r="K1987" s="1"/>
      <c r="L1987" s="1"/>
    </row>
    <row r="1988" spans="11:12">
      <c r="K1988" s="1"/>
      <c r="L1988" s="1"/>
    </row>
    <row r="1989" spans="11:12">
      <c r="K1989" s="1"/>
      <c r="L1989" s="1"/>
    </row>
    <row r="1990" spans="11:12">
      <c r="K1990" s="1"/>
      <c r="L1990" s="1"/>
    </row>
    <row r="1991" spans="11:12">
      <c r="K1991" s="1"/>
      <c r="L1991" s="1"/>
    </row>
    <row r="1992" spans="11:12">
      <c r="K1992" s="1"/>
      <c r="L1992" s="1"/>
    </row>
    <row r="1993" spans="11:12">
      <c r="K1993" s="1"/>
      <c r="L1993" s="1"/>
    </row>
    <row r="1994" spans="11:12">
      <c r="K1994" s="1"/>
      <c r="L1994" s="1"/>
    </row>
    <row r="1995" spans="11:12">
      <c r="K1995" s="1"/>
      <c r="L1995" s="1"/>
    </row>
    <row r="1996" spans="11:12">
      <c r="K1996" s="1"/>
      <c r="L1996" s="1"/>
    </row>
    <row r="1997" spans="11:12">
      <c r="K1997" s="1"/>
      <c r="L1997" s="1"/>
    </row>
    <row r="1998" spans="11:12">
      <c r="K1998" s="1"/>
      <c r="L1998" s="1"/>
    </row>
    <row r="1999" spans="11:12">
      <c r="K1999" s="1"/>
      <c r="L1999" s="1"/>
    </row>
    <row r="2000" spans="11:12">
      <c r="K2000" s="1"/>
      <c r="L2000" s="1"/>
    </row>
    <row r="2001" spans="11:12">
      <c r="K2001" s="1"/>
      <c r="L2001" s="1"/>
    </row>
    <row r="2002" spans="11:12">
      <c r="K2002" s="1"/>
      <c r="L2002" s="1"/>
    </row>
    <row r="2003" spans="11:12">
      <c r="K2003" s="1"/>
      <c r="L2003" s="1"/>
    </row>
    <row r="2004" spans="11:12">
      <c r="K2004" s="1"/>
      <c r="L2004" s="1"/>
    </row>
    <row r="2005" spans="11:12">
      <c r="K2005" s="1"/>
      <c r="L2005" s="1"/>
    </row>
    <row r="2006" spans="11:12">
      <c r="K2006" s="1"/>
      <c r="L2006" s="1"/>
    </row>
    <row r="2007" spans="11:12">
      <c r="K2007" s="1"/>
      <c r="L2007" s="1"/>
    </row>
    <row r="2008" spans="11:12">
      <c r="K2008" s="1"/>
      <c r="L2008" s="1"/>
    </row>
    <row r="2009" spans="11:12">
      <c r="K2009" s="1"/>
      <c r="L2009" s="1"/>
    </row>
    <row r="2010" spans="11:12">
      <c r="K2010" s="1"/>
      <c r="L2010" s="1"/>
    </row>
    <row r="2011" spans="11:12">
      <c r="K2011" s="1"/>
      <c r="L2011" s="1"/>
    </row>
    <row r="2012" spans="11:12">
      <c r="K2012" s="1"/>
      <c r="L2012" s="1"/>
    </row>
    <row r="2013" spans="11:12">
      <c r="K2013" s="1"/>
      <c r="L2013" s="1"/>
    </row>
    <row r="2014" spans="11:12">
      <c r="K2014" s="1"/>
      <c r="L2014" s="1"/>
    </row>
    <row r="2015" spans="11:12">
      <c r="K2015" s="1"/>
      <c r="L2015" s="1"/>
    </row>
    <row r="2016" spans="11:12">
      <c r="K2016" s="1"/>
      <c r="L2016" s="1"/>
    </row>
    <row r="2017" spans="11:12">
      <c r="K2017" s="1"/>
      <c r="L2017" s="1"/>
    </row>
    <row r="2018" spans="11:12">
      <c r="K2018" s="1"/>
      <c r="L2018" s="1"/>
    </row>
    <row r="2019" spans="11:12">
      <c r="K2019" s="1"/>
      <c r="L2019" s="1"/>
    </row>
    <row r="2020" spans="11:12">
      <c r="K2020" s="1"/>
      <c r="L2020" s="1"/>
    </row>
    <row r="2021" spans="11:12">
      <c r="K2021" s="1"/>
      <c r="L2021" s="1"/>
    </row>
    <row r="2022" spans="11:12">
      <c r="K2022" s="1"/>
      <c r="L2022" s="1"/>
    </row>
    <row r="2023" spans="11:12">
      <c r="K2023" s="1"/>
      <c r="L2023" s="1"/>
    </row>
    <row r="2024" spans="11:12">
      <c r="K2024" s="1"/>
      <c r="L2024" s="1"/>
    </row>
    <row r="2025" spans="11:12">
      <c r="K2025" s="1"/>
      <c r="L2025" s="1"/>
    </row>
    <row r="2026" spans="11:12">
      <c r="K2026" s="1"/>
      <c r="L2026" s="1"/>
    </row>
    <row r="2027" spans="11:12">
      <c r="K2027" s="1"/>
      <c r="L2027" s="1"/>
    </row>
    <row r="2028" spans="11:12">
      <c r="K2028" s="1"/>
      <c r="L2028" s="1"/>
    </row>
    <row r="2029" spans="11:12">
      <c r="K2029" s="1"/>
      <c r="L2029" s="1"/>
    </row>
    <row r="2030" spans="11:12">
      <c r="K2030" s="1"/>
      <c r="L2030" s="1"/>
    </row>
    <row r="2031" spans="11:12">
      <c r="K2031" s="1"/>
      <c r="L2031" s="1"/>
    </row>
    <row r="2032" spans="11:12">
      <c r="K2032" s="1"/>
      <c r="L2032" s="1"/>
    </row>
    <row r="2033" spans="11:12">
      <c r="K2033" s="1"/>
      <c r="L2033" s="1"/>
    </row>
    <row r="2034" spans="11:12">
      <c r="K2034" s="1"/>
      <c r="L2034" s="1"/>
    </row>
    <row r="2035" spans="11:12">
      <c r="K2035" s="1"/>
      <c r="L2035" s="1"/>
    </row>
    <row r="2036" spans="11:12">
      <c r="K2036" s="1"/>
      <c r="L2036" s="1"/>
    </row>
    <row r="2037" spans="11:12">
      <c r="K2037" s="1"/>
      <c r="L2037" s="1"/>
    </row>
    <row r="2038" spans="11:12">
      <c r="K2038" s="1"/>
      <c r="L2038" s="1"/>
    </row>
    <row r="2039" spans="11:12">
      <c r="K2039" s="1"/>
      <c r="L2039" s="1"/>
    </row>
    <row r="2040" spans="11:12">
      <c r="K2040" s="1"/>
      <c r="L2040" s="1"/>
    </row>
    <row r="2041" spans="11:12">
      <c r="K2041" s="1"/>
      <c r="L2041" s="1"/>
    </row>
    <row r="2042" spans="11:12">
      <c r="K2042" s="1"/>
      <c r="L2042" s="1"/>
    </row>
    <row r="2043" spans="11:12">
      <c r="K2043" s="1"/>
      <c r="L2043" s="1"/>
    </row>
    <row r="2044" spans="11:12">
      <c r="K2044" s="1"/>
      <c r="L2044" s="1"/>
    </row>
    <row r="2045" spans="11:12">
      <c r="K2045" s="1"/>
      <c r="L2045" s="1"/>
    </row>
    <row r="2046" spans="11:12">
      <c r="K2046" s="1"/>
      <c r="L2046" s="1"/>
    </row>
    <row r="2047" spans="11:12">
      <c r="K2047" s="1"/>
      <c r="L2047" s="1"/>
    </row>
    <row r="2048" spans="11:12">
      <c r="K2048" s="1"/>
      <c r="L2048" s="1"/>
    </row>
    <row r="2049" spans="11:12">
      <c r="K2049" s="1"/>
      <c r="L2049" s="1"/>
    </row>
    <row r="2050" spans="11:12">
      <c r="K2050" s="1"/>
      <c r="L2050" s="1"/>
    </row>
    <row r="2051" spans="11:12">
      <c r="K2051" s="1"/>
      <c r="L2051" s="1"/>
    </row>
    <row r="2052" spans="11:12">
      <c r="K2052" s="1"/>
      <c r="L2052" s="1"/>
    </row>
    <row r="2053" spans="11:12">
      <c r="K2053" s="1"/>
      <c r="L2053" s="1"/>
    </row>
    <row r="2054" spans="11:12">
      <c r="K2054" s="1"/>
      <c r="L2054" s="1"/>
    </row>
    <row r="2055" spans="11:12">
      <c r="K2055" s="1"/>
      <c r="L2055" s="1"/>
    </row>
    <row r="2056" spans="11:12">
      <c r="K2056" s="1"/>
      <c r="L2056" s="1"/>
    </row>
    <row r="2057" spans="11:12">
      <c r="K2057" s="1"/>
      <c r="L2057" s="1"/>
    </row>
    <row r="2058" spans="11:12">
      <c r="K2058" s="1"/>
      <c r="L2058" s="1"/>
    </row>
    <row r="2059" spans="11:12">
      <c r="K2059" s="1"/>
      <c r="L2059" s="1"/>
    </row>
    <row r="2060" spans="11:12">
      <c r="K2060" s="1"/>
      <c r="L2060" s="1"/>
    </row>
    <row r="2061" spans="11:12">
      <c r="K2061" s="1"/>
      <c r="L2061" s="1"/>
    </row>
    <row r="2062" spans="11:12">
      <c r="K2062" s="1"/>
      <c r="L2062" s="1"/>
    </row>
    <row r="2063" spans="11:12">
      <c r="K2063" s="1"/>
      <c r="L2063" s="1"/>
    </row>
    <row r="2064" spans="11:12">
      <c r="K2064" s="1"/>
      <c r="L2064" s="1"/>
    </row>
    <row r="2065" spans="11:12">
      <c r="K2065" s="1"/>
      <c r="L2065" s="1"/>
    </row>
    <row r="2066" spans="11:12">
      <c r="K2066" s="1"/>
      <c r="L2066" s="1"/>
    </row>
    <row r="2067" spans="11:12">
      <c r="K2067" s="1"/>
      <c r="L2067" s="1"/>
    </row>
    <row r="2068" spans="11:12">
      <c r="K2068" s="1"/>
      <c r="L2068" s="1"/>
    </row>
    <row r="2069" spans="11:12">
      <c r="K2069" s="1"/>
      <c r="L2069" s="1"/>
    </row>
    <row r="2070" spans="11:12">
      <c r="K2070" s="1"/>
      <c r="L2070" s="1"/>
    </row>
    <row r="2071" spans="11:12">
      <c r="K2071" s="1"/>
      <c r="L2071" s="1"/>
    </row>
    <row r="2072" spans="11:12">
      <c r="K2072" s="1"/>
      <c r="L2072" s="1"/>
    </row>
    <row r="2073" spans="11:12">
      <c r="K2073" s="1"/>
      <c r="L2073" s="1"/>
    </row>
    <row r="2074" spans="11:12">
      <c r="K2074" s="1"/>
      <c r="L2074" s="1"/>
    </row>
    <row r="2075" spans="11:12">
      <c r="K2075" s="1"/>
      <c r="L2075" s="1"/>
    </row>
    <row r="2076" spans="11:12">
      <c r="K2076" s="1"/>
      <c r="L2076" s="1"/>
    </row>
    <row r="2077" spans="11:12">
      <c r="K2077" s="1"/>
      <c r="L2077" s="1"/>
    </row>
    <row r="2078" spans="11:12">
      <c r="K2078" s="1"/>
      <c r="L2078" s="1"/>
    </row>
    <row r="2079" spans="11:12">
      <c r="K2079" s="1"/>
      <c r="L2079" s="1"/>
    </row>
    <row r="2080" spans="11:12">
      <c r="K2080" s="1"/>
      <c r="L2080" s="1"/>
    </row>
    <row r="2081" spans="11:12">
      <c r="K2081" s="1"/>
      <c r="L2081" s="1"/>
    </row>
    <row r="2082" spans="11:12">
      <c r="K2082" s="1"/>
      <c r="L2082" s="1"/>
    </row>
    <row r="2083" spans="11:12">
      <c r="K2083" s="1"/>
      <c r="L2083" s="1"/>
    </row>
    <row r="2084" spans="11:12">
      <c r="K2084" s="1"/>
      <c r="L2084" s="1"/>
    </row>
    <row r="2085" spans="11:12">
      <c r="K2085" s="1"/>
      <c r="L2085" s="1"/>
    </row>
    <row r="2086" spans="11:12">
      <c r="K2086" s="1"/>
      <c r="L2086" s="1"/>
    </row>
    <row r="2087" spans="11:12">
      <c r="K2087" s="1"/>
      <c r="L2087" s="1"/>
    </row>
    <row r="2088" spans="11:12">
      <c r="K2088" s="1"/>
      <c r="L2088" s="1"/>
    </row>
    <row r="2089" spans="11:12">
      <c r="K2089" s="1"/>
      <c r="L2089" s="1"/>
    </row>
    <row r="2090" spans="11:12">
      <c r="K2090" s="1"/>
      <c r="L2090" s="1"/>
    </row>
    <row r="2091" spans="11:12">
      <c r="K2091" s="1"/>
      <c r="L2091" s="1"/>
    </row>
    <row r="2092" spans="11:12">
      <c r="K2092" s="1"/>
      <c r="L2092" s="1"/>
    </row>
    <row r="2093" spans="11:12">
      <c r="K2093" s="1"/>
      <c r="L2093" s="1"/>
    </row>
    <row r="2094" spans="11:12">
      <c r="K2094" s="1"/>
      <c r="L2094" s="1"/>
    </row>
    <row r="2095" spans="11:12">
      <c r="K2095" s="1"/>
      <c r="L2095" s="1"/>
    </row>
    <row r="2096" spans="11:12">
      <c r="K2096" s="1"/>
      <c r="L2096" s="1"/>
    </row>
    <row r="2097" spans="11:12">
      <c r="K2097" s="1"/>
      <c r="L2097" s="1"/>
    </row>
    <row r="2098" spans="11:12">
      <c r="K2098" s="1"/>
      <c r="L2098" s="1"/>
    </row>
    <row r="2099" spans="11:12">
      <c r="K2099" s="1"/>
      <c r="L2099" s="1"/>
    </row>
    <row r="2100" spans="11:12">
      <c r="K2100" s="1"/>
      <c r="L2100" s="1"/>
    </row>
    <row r="2101" spans="11:12">
      <c r="K2101" s="1"/>
      <c r="L2101" s="1"/>
    </row>
    <row r="2102" spans="11:12">
      <c r="K2102" s="1"/>
      <c r="L2102" s="1"/>
    </row>
    <row r="2103" spans="11:12">
      <c r="K2103" s="1"/>
      <c r="L2103" s="1"/>
    </row>
    <row r="2104" spans="11:12">
      <c r="K2104" s="1"/>
      <c r="L2104" s="1"/>
    </row>
    <row r="2105" spans="11:12">
      <c r="K2105" s="1"/>
      <c r="L2105" s="1"/>
    </row>
    <row r="2106" spans="11:12">
      <c r="K2106" s="1"/>
      <c r="L2106" s="1"/>
    </row>
    <row r="2107" spans="11:12">
      <c r="K2107" s="1"/>
      <c r="L2107" s="1"/>
    </row>
    <row r="2108" spans="11:12">
      <c r="K2108" s="1"/>
      <c r="L2108" s="1"/>
    </row>
    <row r="2109" spans="11:12">
      <c r="K2109" s="1"/>
      <c r="L2109" s="1"/>
    </row>
    <row r="2110" spans="11:12">
      <c r="K2110" s="1"/>
      <c r="L2110" s="1"/>
    </row>
    <row r="2111" spans="11:12">
      <c r="K2111" s="1"/>
      <c r="L2111" s="1"/>
    </row>
    <row r="2112" spans="11:12">
      <c r="K2112" s="1"/>
      <c r="L2112" s="1"/>
    </row>
    <row r="2113" spans="11:12">
      <c r="K2113" s="1"/>
      <c r="L2113" s="1"/>
    </row>
    <row r="2114" spans="11:12">
      <c r="K2114" s="1"/>
      <c r="L2114" s="1"/>
    </row>
    <row r="2115" spans="11:12">
      <c r="K2115" s="1"/>
      <c r="L2115" s="1"/>
    </row>
    <row r="2116" spans="11:12">
      <c r="K2116" s="1"/>
      <c r="L2116" s="1"/>
    </row>
    <row r="2117" spans="11:12">
      <c r="K2117" s="1"/>
      <c r="L2117" s="1"/>
    </row>
    <row r="2118" spans="11:12">
      <c r="K2118" s="1"/>
      <c r="L2118" s="1"/>
    </row>
    <row r="2119" spans="11:12">
      <c r="K2119" s="1"/>
      <c r="L2119" s="1"/>
    </row>
    <row r="2120" spans="11:12">
      <c r="K2120" s="1"/>
      <c r="L2120" s="1"/>
    </row>
    <row r="2121" spans="11:12">
      <c r="K2121" s="1"/>
      <c r="L2121" s="1"/>
    </row>
    <row r="2122" spans="11:12">
      <c r="K2122" s="1"/>
      <c r="L2122" s="1"/>
    </row>
    <row r="2123" spans="11:12">
      <c r="K2123" s="1"/>
      <c r="L2123" s="1"/>
    </row>
    <row r="2124" spans="11:12">
      <c r="K2124" s="1"/>
      <c r="L2124" s="1"/>
    </row>
    <row r="2125" spans="11:12">
      <c r="K2125" s="1"/>
      <c r="L2125" s="1"/>
    </row>
    <row r="2126" spans="11:12">
      <c r="K2126" s="1"/>
      <c r="L2126" s="1"/>
    </row>
    <row r="2127" spans="11:12">
      <c r="K2127" s="1"/>
      <c r="L2127" s="1"/>
    </row>
    <row r="2128" spans="11:12">
      <c r="K2128" s="1"/>
      <c r="L2128" s="1"/>
    </row>
    <row r="2129" spans="11:12">
      <c r="K2129" s="1"/>
      <c r="L2129" s="1"/>
    </row>
    <row r="2130" spans="11:12">
      <c r="K2130" s="1"/>
      <c r="L2130" s="1"/>
    </row>
    <row r="2131" spans="11:12">
      <c r="K2131" s="1"/>
      <c r="L2131" s="1"/>
    </row>
    <row r="2132" spans="11:12">
      <c r="K2132" s="1"/>
      <c r="L2132" s="1"/>
    </row>
    <row r="2133" spans="11:12">
      <c r="K2133" s="1"/>
      <c r="L2133" s="1"/>
    </row>
    <row r="2134" spans="11:12">
      <c r="K2134" s="1"/>
      <c r="L2134" s="1"/>
    </row>
    <row r="2135" spans="11:12">
      <c r="K2135" s="1"/>
      <c r="L2135" s="1"/>
    </row>
    <row r="2136" spans="11:12">
      <c r="K2136" s="1"/>
      <c r="L2136" s="1"/>
    </row>
    <row r="2137" spans="11:12">
      <c r="K2137" s="1"/>
      <c r="L2137" s="1"/>
    </row>
    <row r="2138" spans="11:12">
      <c r="K2138" s="1"/>
      <c r="L2138" s="1"/>
    </row>
    <row r="2139" spans="11:12">
      <c r="K2139" s="1"/>
      <c r="L2139" s="1"/>
    </row>
    <row r="2140" spans="11:12">
      <c r="K2140" s="1"/>
      <c r="L2140" s="1"/>
    </row>
    <row r="2141" spans="11:12">
      <c r="K2141" s="1"/>
      <c r="L2141" s="1"/>
    </row>
    <row r="2142" spans="11:12">
      <c r="K2142" s="1"/>
      <c r="L2142" s="1"/>
    </row>
    <row r="2143" spans="11:12">
      <c r="K2143" s="1"/>
      <c r="L2143" s="1"/>
    </row>
    <row r="2144" spans="11:12">
      <c r="K2144" s="1"/>
      <c r="L2144" s="1"/>
    </row>
    <row r="2145" spans="11:12">
      <c r="K2145" s="1"/>
      <c r="L2145" s="1"/>
    </row>
    <row r="2146" spans="11:12">
      <c r="K2146" s="1"/>
      <c r="L2146" s="1"/>
    </row>
    <row r="2147" spans="11:12">
      <c r="K2147" s="1"/>
      <c r="L2147" s="1"/>
    </row>
    <row r="2148" spans="11:12">
      <c r="K2148" s="1"/>
      <c r="L2148" s="1"/>
    </row>
    <row r="2149" spans="11:12">
      <c r="K2149" s="1"/>
      <c r="L2149" s="1"/>
    </row>
    <row r="2150" spans="11:12">
      <c r="K2150" s="1"/>
      <c r="L2150" s="1"/>
    </row>
    <row r="2151" spans="11:12">
      <c r="K2151" s="1"/>
      <c r="L2151" s="1"/>
    </row>
    <row r="2152" spans="11:12">
      <c r="K2152" s="1"/>
      <c r="L2152" s="1"/>
    </row>
    <row r="2153" spans="11:12">
      <c r="K2153" s="1"/>
      <c r="L2153" s="1"/>
    </row>
    <row r="2154" spans="11:12">
      <c r="K2154" s="1"/>
      <c r="L2154" s="1"/>
    </row>
    <row r="2155" spans="11:12">
      <c r="K2155" s="1"/>
      <c r="L2155" s="1"/>
    </row>
    <row r="2156" spans="11:12">
      <c r="K2156" s="1"/>
      <c r="L2156" s="1"/>
    </row>
    <row r="2157" spans="11:12">
      <c r="K2157" s="1"/>
      <c r="L2157" s="1"/>
    </row>
    <row r="2158" spans="11:12">
      <c r="K2158" s="1"/>
      <c r="L2158" s="1"/>
    </row>
    <row r="2159" spans="11:12">
      <c r="K2159" s="1"/>
      <c r="L2159" s="1"/>
    </row>
    <row r="2160" spans="11:12">
      <c r="K2160" s="1"/>
      <c r="L2160" s="1"/>
    </row>
    <row r="2161" spans="11:12">
      <c r="K2161" s="1"/>
      <c r="L2161" s="1"/>
    </row>
    <row r="2162" spans="11:12">
      <c r="K2162" s="1"/>
      <c r="L2162" s="1"/>
    </row>
    <row r="2163" spans="11:12">
      <c r="K2163" s="1"/>
      <c r="L2163" s="1"/>
    </row>
    <row r="2164" spans="11:12">
      <c r="K2164" s="1"/>
      <c r="L2164" s="1"/>
    </row>
    <row r="2165" spans="11:12">
      <c r="K2165" s="1"/>
      <c r="L2165" s="1"/>
    </row>
    <row r="2166" spans="11:12">
      <c r="K2166" s="1"/>
      <c r="L2166" s="1"/>
    </row>
    <row r="2167" spans="11:12">
      <c r="K2167" s="1"/>
      <c r="L2167" s="1"/>
    </row>
    <row r="2168" spans="11:12">
      <c r="K2168" s="1"/>
      <c r="L2168" s="1"/>
    </row>
    <row r="2169" spans="11:12">
      <c r="K2169" s="1"/>
      <c r="L2169" s="1"/>
    </row>
    <row r="2170" spans="11:12">
      <c r="K2170" s="1"/>
      <c r="L2170" s="1"/>
    </row>
    <row r="2171" spans="11:12">
      <c r="K2171" s="1"/>
      <c r="L2171" s="1"/>
    </row>
    <row r="2172" spans="11:12">
      <c r="K2172" s="1"/>
      <c r="L2172" s="1"/>
    </row>
    <row r="2173" spans="11:12">
      <c r="K2173" s="1"/>
      <c r="L2173" s="1"/>
    </row>
    <row r="2174" spans="11:12">
      <c r="K2174" s="1"/>
      <c r="L2174" s="1"/>
    </row>
    <row r="2175" spans="11:12">
      <c r="K2175" s="1"/>
      <c r="L2175" s="1"/>
    </row>
    <row r="2176" spans="11:12">
      <c r="K2176" s="1"/>
      <c r="L2176" s="1"/>
    </row>
    <row r="2177" spans="11:12">
      <c r="K2177" s="1"/>
      <c r="L2177" s="1"/>
    </row>
    <row r="2178" spans="11:12">
      <c r="K2178" s="1"/>
      <c r="L2178" s="1"/>
    </row>
    <row r="2179" spans="11:12">
      <c r="K2179" s="1"/>
      <c r="L2179" s="1"/>
    </row>
    <row r="2180" spans="11:12">
      <c r="K2180" s="1"/>
      <c r="L2180" s="1"/>
    </row>
    <row r="2181" spans="11:12">
      <c r="K2181" s="1"/>
      <c r="L2181" s="1"/>
    </row>
    <row r="2182" spans="11:12">
      <c r="K2182" s="1"/>
      <c r="L2182" s="1"/>
    </row>
    <row r="2183" spans="11:12">
      <c r="K2183" s="1"/>
      <c r="L2183" s="1"/>
    </row>
    <row r="2184" spans="11:12">
      <c r="K2184" s="1"/>
      <c r="L2184" s="1"/>
    </row>
    <row r="2185" spans="11:12">
      <c r="K2185" s="1"/>
      <c r="L2185" s="1"/>
    </row>
    <row r="2186" spans="11:12">
      <c r="K2186" s="1"/>
      <c r="L2186" s="1"/>
    </row>
    <row r="2187" spans="11:12">
      <c r="K2187" s="1"/>
      <c r="L2187" s="1"/>
    </row>
    <row r="2188" spans="11:12">
      <c r="K2188" s="1"/>
      <c r="L2188" s="1"/>
    </row>
    <row r="2189" spans="11:12">
      <c r="K2189" s="1"/>
      <c r="L2189" s="1"/>
    </row>
    <row r="2190" spans="11:12">
      <c r="K2190" s="1"/>
      <c r="L2190" s="1"/>
    </row>
    <row r="2191" spans="11:12">
      <c r="K2191" s="1"/>
      <c r="L2191" s="1"/>
    </row>
    <row r="2192" spans="11:12">
      <c r="K2192" s="1"/>
      <c r="L2192" s="1"/>
    </row>
    <row r="2193" spans="11:12">
      <c r="K2193" s="1"/>
      <c r="L2193" s="1"/>
    </row>
    <row r="2194" spans="11:12">
      <c r="K2194" s="1"/>
      <c r="L2194" s="1"/>
    </row>
    <row r="2195" spans="11:12">
      <c r="K2195" s="1"/>
      <c r="L2195" s="1"/>
    </row>
    <row r="2196" spans="11:12">
      <c r="K2196" s="1"/>
      <c r="L2196" s="1"/>
    </row>
    <row r="2197" spans="11:12">
      <c r="K2197" s="1"/>
      <c r="L2197" s="1"/>
    </row>
    <row r="2198" spans="11:12">
      <c r="K2198" s="1"/>
      <c r="L2198" s="1"/>
    </row>
    <row r="2199" spans="11:12">
      <c r="K2199" s="1"/>
      <c r="L2199" s="1"/>
    </row>
    <row r="2200" spans="11:12">
      <c r="K2200" s="1"/>
      <c r="L2200" s="1"/>
    </row>
    <row r="2201" spans="11:12">
      <c r="K2201" s="1"/>
      <c r="L2201" s="1"/>
    </row>
    <row r="2202" spans="11:12">
      <c r="K2202" s="1"/>
      <c r="L2202" s="1"/>
    </row>
    <row r="2203" spans="11:12">
      <c r="K2203" s="1"/>
      <c r="L2203" s="1"/>
    </row>
    <row r="2204" spans="11:12">
      <c r="K2204" s="1"/>
      <c r="L2204" s="1"/>
    </row>
    <row r="2205" spans="11:12">
      <c r="K2205" s="1"/>
      <c r="L2205" s="1"/>
    </row>
    <row r="2206" spans="11:12">
      <c r="K2206" s="1"/>
      <c r="L2206" s="1"/>
    </row>
    <row r="2207" spans="11:12">
      <c r="K2207" s="1"/>
      <c r="L2207" s="1"/>
    </row>
    <row r="2208" spans="11:12">
      <c r="K2208" s="1"/>
      <c r="L2208" s="1"/>
    </row>
    <row r="2209" spans="11:12">
      <c r="K2209" s="1"/>
      <c r="L2209" s="1"/>
    </row>
    <row r="2210" spans="11:12">
      <c r="K2210" s="1"/>
      <c r="L2210" s="1"/>
    </row>
    <row r="2211" spans="11:12">
      <c r="K2211" s="1"/>
      <c r="L2211" s="1"/>
    </row>
    <row r="2212" spans="11:12">
      <c r="K2212" s="1"/>
      <c r="L2212" s="1"/>
    </row>
    <row r="2213" spans="11:12">
      <c r="K2213" s="1"/>
      <c r="L2213" s="1"/>
    </row>
    <row r="2214" spans="11:12">
      <c r="K2214" s="1"/>
      <c r="L2214" s="1"/>
    </row>
    <row r="2215" spans="11:12">
      <c r="K2215" s="1"/>
      <c r="L2215" s="1"/>
    </row>
    <row r="2216" spans="11:12">
      <c r="K2216" s="1"/>
      <c r="L2216" s="1"/>
    </row>
    <row r="2217" spans="11:12">
      <c r="K2217" s="1"/>
      <c r="L2217" s="1"/>
    </row>
    <row r="2218" spans="11:12">
      <c r="K2218" s="1"/>
      <c r="L2218" s="1"/>
    </row>
    <row r="2219" spans="11:12">
      <c r="K2219" s="1"/>
      <c r="L2219" s="1"/>
    </row>
    <row r="2220" spans="11:12">
      <c r="K2220" s="1"/>
      <c r="L2220" s="1"/>
    </row>
    <row r="2221" spans="11:12">
      <c r="K2221" s="1"/>
      <c r="L2221" s="1"/>
    </row>
    <row r="2222" spans="11:12">
      <c r="K2222" s="1"/>
      <c r="L2222" s="1"/>
    </row>
    <row r="2223" spans="11:12">
      <c r="K2223" s="1"/>
      <c r="L2223" s="1"/>
    </row>
    <row r="2224" spans="11:12">
      <c r="K2224" s="1"/>
      <c r="L2224" s="1"/>
    </row>
    <row r="2225" spans="11:12">
      <c r="K2225" s="1"/>
      <c r="L2225" s="1"/>
    </row>
    <row r="2226" spans="11:12">
      <c r="K2226" s="1"/>
      <c r="L2226" s="1"/>
    </row>
    <row r="2227" spans="11:12">
      <c r="K2227" s="1"/>
      <c r="L2227" s="1"/>
    </row>
    <row r="2228" spans="11:12">
      <c r="K2228" s="1"/>
      <c r="L2228" s="1"/>
    </row>
    <row r="2229" spans="11:12">
      <c r="K2229" s="1"/>
      <c r="L2229" s="1"/>
    </row>
    <row r="2230" spans="11:12">
      <c r="K2230" s="1"/>
      <c r="L2230" s="1"/>
    </row>
    <row r="2231" spans="11:12">
      <c r="K2231" s="1"/>
      <c r="L2231" s="1"/>
    </row>
    <row r="2232" spans="11:12">
      <c r="K2232" s="1"/>
      <c r="L2232" s="1"/>
    </row>
    <row r="2233" spans="11:12">
      <c r="K2233" s="1"/>
      <c r="L2233" s="1"/>
    </row>
    <row r="2234" spans="11:12">
      <c r="K2234" s="1"/>
      <c r="L2234" s="1"/>
    </row>
    <row r="2235" spans="11:12">
      <c r="K2235" s="1"/>
      <c r="L2235" s="1"/>
    </row>
    <row r="2236" spans="11:12">
      <c r="K2236" s="1"/>
      <c r="L2236" s="1"/>
    </row>
    <row r="2237" spans="11:12">
      <c r="K2237" s="1"/>
      <c r="L2237" s="1"/>
    </row>
    <row r="2238" spans="11:12">
      <c r="K2238" s="1"/>
      <c r="L2238" s="1"/>
    </row>
    <row r="2239" spans="11:12">
      <c r="K2239" s="1"/>
      <c r="L2239" s="1"/>
    </row>
    <row r="2240" spans="11:12">
      <c r="K2240" s="1"/>
      <c r="L2240" s="1"/>
    </row>
    <row r="2241" spans="11:12">
      <c r="K2241" s="1"/>
      <c r="L2241" s="1"/>
    </row>
    <row r="2242" spans="11:12">
      <c r="K2242" s="1"/>
      <c r="L2242" s="1"/>
    </row>
    <row r="2243" spans="11:12">
      <c r="K2243" s="1"/>
      <c r="L2243" s="1"/>
    </row>
    <row r="2244" spans="11:12">
      <c r="K2244" s="1"/>
      <c r="L2244" s="1"/>
    </row>
    <row r="2245" spans="11:12">
      <c r="K2245" s="1"/>
      <c r="L2245" s="1"/>
    </row>
    <row r="2246" spans="11:12">
      <c r="K2246" s="1"/>
      <c r="L2246" s="1"/>
    </row>
    <row r="2247" spans="11:12">
      <c r="K2247" s="1"/>
      <c r="L2247" s="1"/>
    </row>
    <row r="2248" spans="11:12">
      <c r="K2248" s="1"/>
      <c r="L2248" s="1"/>
    </row>
    <row r="2249" spans="11:12">
      <c r="K2249" s="1"/>
      <c r="L2249" s="1"/>
    </row>
    <row r="2250" spans="11:12">
      <c r="K2250" s="1"/>
      <c r="L2250" s="1"/>
    </row>
    <row r="2251" spans="11:12">
      <c r="K2251" s="1"/>
      <c r="L2251" s="1"/>
    </row>
    <row r="2252" spans="11:12">
      <c r="K2252" s="1"/>
      <c r="L2252" s="1"/>
    </row>
    <row r="2253" spans="11:12">
      <c r="K2253" s="1"/>
      <c r="L2253" s="1"/>
    </row>
    <row r="2254" spans="11:12">
      <c r="K2254" s="1"/>
      <c r="L2254" s="1"/>
    </row>
    <row r="2255" spans="11:12">
      <c r="K2255" s="1"/>
      <c r="L2255" s="1"/>
    </row>
    <row r="2256" spans="11:12">
      <c r="K2256" s="1"/>
      <c r="L2256" s="1"/>
    </row>
    <row r="2257" spans="11:12">
      <c r="K2257" s="1"/>
      <c r="L2257" s="1"/>
    </row>
    <row r="2258" spans="11:12">
      <c r="K2258" s="1"/>
      <c r="L2258" s="1"/>
    </row>
    <row r="2259" spans="11:12">
      <c r="K2259" s="1"/>
      <c r="L2259" s="1"/>
    </row>
    <row r="2260" spans="11:12">
      <c r="K2260" s="1"/>
      <c r="L2260" s="1"/>
    </row>
    <row r="2261" spans="11:12">
      <c r="K2261" s="1"/>
      <c r="L2261" s="1"/>
    </row>
    <row r="2262" spans="11:12">
      <c r="K2262" s="1"/>
      <c r="L2262" s="1"/>
    </row>
    <row r="2263" spans="11:12">
      <c r="K2263" s="1"/>
      <c r="L2263" s="1"/>
    </row>
    <row r="2264" spans="11:12">
      <c r="K2264" s="1"/>
      <c r="L2264" s="1"/>
    </row>
    <row r="2265" spans="11:12">
      <c r="K2265" s="1"/>
      <c r="L2265" s="1"/>
    </row>
    <row r="2266" spans="11:12">
      <c r="K2266" s="1"/>
      <c r="L2266" s="1"/>
    </row>
    <row r="2267" spans="11:12">
      <c r="K2267" s="1"/>
      <c r="L2267" s="1"/>
    </row>
    <row r="2268" spans="11:12">
      <c r="K2268" s="1"/>
      <c r="L2268" s="1"/>
    </row>
    <row r="2269" spans="11:12">
      <c r="K2269" s="1"/>
      <c r="L2269" s="1"/>
    </row>
    <row r="2270" spans="11:12">
      <c r="K2270" s="1"/>
      <c r="L2270" s="1"/>
    </row>
    <row r="2271" spans="11:12">
      <c r="K2271" s="1"/>
      <c r="L2271" s="1"/>
    </row>
    <row r="2272" spans="11:12">
      <c r="K2272" s="1"/>
      <c r="L2272" s="1"/>
    </row>
    <row r="2273" spans="11:12">
      <c r="K2273" s="1"/>
      <c r="L2273" s="1"/>
    </row>
    <row r="2274" spans="11:12">
      <c r="K2274" s="1"/>
      <c r="L2274" s="1"/>
    </row>
    <row r="2275" spans="11:12">
      <c r="K2275" s="1"/>
      <c r="L2275" s="1"/>
    </row>
    <row r="2276" spans="11:12">
      <c r="K2276" s="1"/>
      <c r="L2276" s="1"/>
    </row>
    <row r="2277" spans="11:12">
      <c r="K2277" s="1"/>
      <c r="L2277" s="1"/>
    </row>
    <row r="2278" spans="11:12">
      <c r="K2278" s="1"/>
      <c r="L2278" s="1"/>
    </row>
    <row r="2279" spans="11:12">
      <c r="K2279" s="1"/>
      <c r="L2279" s="1"/>
    </row>
    <row r="2280" spans="11:12">
      <c r="K2280" s="1"/>
      <c r="L2280" s="1"/>
    </row>
    <row r="2281" spans="11:12">
      <c r="K2281" s="1"/>
      <c r="L2281" s="1"/>
    </row>
    <row r="2282" spans="11:12">
      <c r="K2282" s="1"/>
      <c r="L2282" s="1"/>
    </row>
    <row r="2283" spans="11:12">
      <c r="K2283" s="1"/>
      <c r="L2283" s="1"/>
    </row>
    <row r="2284" spans="11:12">
      <c r="K2284" s="1"/>
      <c r="L2284" s="1"/>
    </row>
    <row r="2285" spans="11:12">
      <c r="K2285" s="1"/>
      <c r="L2285" s="1"/>
    </row>
    <row r="2286" spans="11:12">
      <c r="K2286" s="1"/>
      <c r="L2286" s="1"/>
    </row>
    <row r="2287" spans="11:12">
      <c r="K2287" s="1"/>
      <c r="L2287" s="1"/>
    </row>
    <row r="2288" spans="11:12">
      <c r="K2288" s="1"/>
      <c r="L2288" s="1"/>
    </row>
    <row r="2289" spans="11:12">
      <c r="K2289" s="1"/>
      <c r="L2289" s="1"/>
    </row>
    <row r="2290" spans="11:12">
      <c r="K2290" s="1"/>
      <c r="L2290" s="1"/>
    </row>
    <row r="2291" spans="11:12">
      <c r="K2291" s="1"/>
      <c r="L2291" s="1"/>
    </row>
    <row r="2292" spans="11:12">
      <c r="K2292" s="1"/>
      <c r="L2292" s="1"/>
    </row>
    <row r="2293" spans="11:12">
      <c r="K2293" s="1"/>
      <c r="L2293" s="1"/>
    </row>
    <row r="2294" spans="11:12">
      <c r="K2294" s="1"/>
      <c r="L2294" s="1"/>
    </row>
    <row r="2295" spans="11:12">
      <c r="K2295" s="1"/>
      <c r="L2295" s="1"/>
    </row>
    <row r="2296" spans="11:12">
      <c r="K2296" s="1"/>
      <c r="L2296" s="1"/>
    </row>
    <row r="2297" spans="11:12">
      <c r="K2297" s="1"/>
      <c r="L2297" s="1"/>
    </row>
    <row r="2298" spans="11:12">
      <c r="K2298" s="1"/>
      <c r="L2298" s="1"/>
    </row>
    <row r="2299" spans="11:12">
      <c r="K2299" s="1"/>
      <c r="L2299" s="1"/>
    </row>
    <row r="2300" spans="11:12">
      <c r="K2300" s="1"/>
      <c r="L2300" s="1"/>
    </row>
    <row r="2301" spans="11:12">
      <c r="K2301" s="1"/>
      <c r="L2301" s="1"/>
    </row>
    <row r="2302" spans="11:12">
      <c r="K2302" s="1"/>
      <c r="L2302" s="1"/>
    </row>
    <row r="2303" spans="11:12">
      <c r="K2303" s="1"/>
      <c r="L2303" s="1"/>
    </row>
    <row r="2304" spans="11:12">
      <c r="K2304" s="1"/>
      <c r="L2304" s="1"/>
    </row>
    <row r="2305" spans="11:12">
      <c r="K2305" s="1"/>
      <c r="L2305" s="1"/>
    </row>
    <row r="2306" spans="11:12">
      <c r="K2306" s="1"/>
      <c r="L2306" s="1"/>
    </row>
    <row r="2307" spans="11:12">
      <c r="K2307" s="1"/>
      <c r="L2307" s="1"/>
    </row>
    <row r="2308" spans="11:12">
      <c r="K2308" s="1"/>
      <c r="L2308" s="1"/>
    </row>
    <row r="2309" spans="11:12">
      <c r="K2309" s="1"/>
      <c r="L2309" s="1"/>
    </row>
    <row r="2310" spans="11:12">
      <c r="K2310" s="1"/>
      <c r="L2310" s="1"/>
    </row>
    <row r="2311" spans="11:12">
      <c r="K2311" s="1"/>
      <c r="L2311" s="1"/>
    </row>
    <row r="2312" spans="11:12">
      <c r="K2312" s="1"/>
      <c r="L2312" s="1"/>
    </row>
    <row r="2313" spans="11:12">
      <c r="K2313" s="1"/>
      <c r="L2313" s="1"/>
    </row>
    <row r="2314" spans="11:12">
      <c r="K2314" s="1"/>
      <c r="L2314" s="1"/>
    </row>
    <row r="2315" spans="11:12">
      <c r="K2315" s="1"/>
      <c r="L2315" s="1"/>
    </row>
    <row r="2316" spans="11:12">
      <c r="K2316" s="1"/>
      <c r="L2316" s="1"/>
    </row>
    <row r="2317" spans="11:12">
      <c r="K2317" s="1"/>
      <c r="L2317" s="1"/>
    </row>
    <row r="2318" spans="11:12">
      <c r="K2318" s="1"/>
      <c r="L2318" s="1"/>
    </row>
    <row r="2319" spans="11:12">
      <c r="K2319" s="1"/>
      <c r="L2319" s="1"/>
    </row>
    <row r="2320" spans="11:12">
      <c r="K2320" s="1"/>
      <c r="L2320" s="1"/>
    </row>
    <row r="2321" spans="11:12">
      <c r="K2321" s="1"/>
      <c r="L2321" s="1"/>
    </row>
    <row r="2322" spans="11:12">
      <c r="K2322" s="1"/>
      <c r="L2322" s="1"/>
    </row>
    <row r="2323" spans="11:12">
      <c r="K2323" s="1"/>
      <c r="L2323" s="1"/>
    </row>
    <row r="2324" spans="11:12">
      <c r="K2324" s="1"/>
      <c r="L2324" s="1"/>
    </row>
    <row r="2325" spans="11:12">
      <c r="K2325" s="1"/>
      <c r="L2325" s="1"/>
    </row>
    <row r="2326" spans="11:12">
      <c r="K2326" s="1"/>
      <c r="L2326" s="1"/>
    </row>
    <row r="2327" spans="11:12">
      <c r="K2327" s="1"/>
      <c r="L2327" s="1"/>
    </row>
    <row r="2328" spans="11:12">
      <c r="K2328" s="1"/>
      <c r="L2328" s="1"/>
    </row>
    <row r="2329" spans="11:12">
      <c r="K2329" s="1"/>
      <c r="L2329" s="1"/>
    </row>
    <row r="2330" spans="11:12">
      <c r="K2330" s="1"/>
      <c r="L2330" s="1"/>
    </row>
    <row r="2331" spans="11:12">
      <c r="K2331" s="1"/>
      <c r="L2331" s="1"/>
    </row>
    <row r="2332" spans="11:12">
      <c r="K2332" s="1"/>
      <c r="L2332" s="1"/>
    </row>
    <row r="2333" spans="11:12">
      <c r="K2333" s="1"/>
      <c r="L2333" s="1"/>
    </row>
    <row r="2334" spans="11:12">
      <c r="K2334" s="1"/>
      <c r="L2334" s="1"/>
    </row>
    <row r="2335" spans="11:12">
      <c r="K2335" s="1"/>
      <c r="L2335" s="1"/>
    </row>
    <row r="2336" spans="11:12">
      <c r="K2336" s="1"/>
      <c r="L2336" s="1"/>
    </row>
    <row r="2337" spans="11:12">
      <c r="K2337" s="1"/>
      <c r="L2337" s="1"/>
    </row>
    <row r="2338" spans="11:12">
      <c r="K2338" s="1"/>
      <c r="L2338" s="1"/>
    </row>
    <row r="2339" spans="11:12">
      <c r="K2339" s="1"/>
      <c r="L2339" s="1"/>
    </row>
    <row r="2340" spans="11:12">
      <c r="K2340" s="1"/>
      <c r="L2340" s="1"/>
    </row>
    <row r="2341" spans="11:12">
      <c r="K2341" s="1"/>
      <c r="L2341" s="1"/>
    </row>
    <row r="2342" spans="11:12">
      <c r="K2342" s="1"/>
      <c r="L2342" s="1"/>
    </row>
    <row r="2343" spans="11:12">
      <c r="K2343" s="1"/>
      <c r="L2343" s="1"/>
    </row>
    <row r="2344" spans="11:12">
      <c r="K2344" s="1"/>
      <c r="L2344" s="1"/>
    </row>
    <row r="2345" spans="11:12">
      <c r="K2345" s="1"/>
      <c r="L2345" s="1"/>
    </row>
    <row r="2346" spans="11:12">
      <c r="K2346" s="1"/>
      <c r="L2346" s="1"/>
    </row>
    <row r="2347" spans="11:12">
      <c r="K2347" s="1"/>
      <c r="L2347" s="1"/>
    </row>
    <row r="2348" spans="11:12">
      <c r="K2348" s="1"/>
      <c r="L2348" s="1"/>
    </row>
    <row r="2349" spans="11:12">
      <c r="K2349" s="1"/>
      <c r="L2349" s="1"/>
    </row>
    <row r="2350" spans="11:12">
      <c r="K2350" s="1"/>
      <c r="L2350" s="1"/>
    </row>
    <row r="2351" spans="11:12">
      <c r="K2351" s="1"/>
      <c r="L2351" s="1"/>
    </row>
    <row r="2352" spans="11:12">
      <c r="K2352" s="1"/>
      <c r="L2352" s="1"/>
    </row>
    <row r="2353" spans="11:12">
      <c r="K2353" s="1"/>
      <c r="L2353" s="1"/>
    </row>
    <row r="2354" spans="11:12">
      <c r="K2354" s="1"/>
      <c r="L2354" s="1"/>
    </row>
    <row r="2355" spans="11:12">
      <c r="K2355" s="1"/>
      <c r="L2355" s="1"/>
    </row>
    <row r="2356" spans="11:12">
      <c r="K2356" s="1"/>
      <c r="L2356" s="1"/>
    </row>
    <row r="2357" spans="11:12">
      <c r="K2357" s="1"/>
      <c r="L2357" s="1"/>
    </row>
    <row r="2358" spans="11:12">
      <c r="K2358" s="1"/>
      <c r="L2358" s="1"/>
    </row>
    <row r="2359" spans="11:12">
      <c r="K2359" s="1"/>
      <c r="L2359" s="1"/>
    </row>
    <row r="2360" spans="11:12">
      <c r="K2360" s="1"/>
      <c r="L2360" s="1"/>
    </row>
    <row r="2361" spans="11:12">
      <c r="K2361" s="1"/>
      <c r="L2361" s="1"/>
    </row>
    <row r="2362" spans="11:12">
      <c r="K2362" s="1"/>
      <c r="L2362" s="1"/>
    </row>
    <row r="2363" spans="11:12">
      <c r="K2363" s="1"/>
      <c r="L2363" s="1"/>
    </row>
    <row r="2364" spans="11:12">
      <c r="K2364" s="1"/>
      <c r="L2364" s="1"/>
    </row>
    <row r="2365" spans="11:12">
      <c r="K2365" s="1"/>
      <c r="L2365" s="1"/>
    </row>
    <row r="2366" spans="11:12">
      <c r="K2366" s="1"/>
      <c r="L2366" s="1"/>
    </row>
    <row r="2367" spans="11:12">
      <c r="K2367" s="1"/>
      <c r="L2367" s="1"/>
    </row>
    <row r="2368" spans="11:12">
      <c r="K2368" s="1"/>
      <c r="L2368" s="1"/>
    </row>
    <row r="2369" spans="11:12">
      <c r="K2369" s="1"/>
      <c r="L2369" s="1"/>
    </row>
    <row r="2370" spans="11:12">
      <c r="K2370" s="1"/>
      <c r="L2370" s="1"/>
    </row>
    <row r="2371" spans="11:12">
      <c r="K2371" s="1"/>
      <c r="L2371" s="1"/>
    </row>
    <row r="2372" spans="11:12">
      <c r="K2372" s="1"/>
      <c r="L2372" s="1"/>
    </row>
    <row r="2373" spans="11:12">
      <c r="K2373" s="1"/>
      <c r="L2373" s="1"/>
    </row>
    <row r="2374" spans="11:12">
      <c r="K2374" s="1"/>
      <c r="L2374" s="1"/>
    </row>
    <row r="2375" spans="11:12">
      <c r="K2375" s="1"/>
      <c r="L2375" s="1"/>
    </row>
    <row r="2376" spans="11:12">
      <c r="K2376" s="1"/>
      <c r="L2376" s="1"/>
    </row>
    <row r="2377" spans="11:12">
      <c r="K2377" s="1"/>
      <c r="L2377" s="1"/>
    </row>
    <row r="2378" spans="11:12">
      <c r="K2378" s="1"/>
      <c r="L2378" s="1"/>
    </row>
    <row r="2379" spans="11:12">
      <c r="K2379" s="1"/>
      <c r="L2379" s="1"/>
    </row>
    <row r="2380" spans="11:12">
      <c r="K2380" s="1"/>
      <c r="L2380" s="1"/>
    </row>
    <row r="2381" spans="11:12">
      <c r="K2381" s="1"/>
      <c r="L2381" s="1"/>
    </row>
    <row r="2382" spans="11:12">
      <c r="K2382" s="1"/>
      <c r="L2382" s="1"/>
    </row>
    <row r="2383" spans="11:12">
      <c r="K2383" s="1"/>
      <c r="L2383" s="1"/>
    </row>
    <row r="2384" spans="11:12">
      <c r="K2384" s="1"/>
      <c r="L2384" s="1"/>
    </row>
    <row r="2385" spans="11:12">
      <c r="K2385" s="1"/>
      <c r="L2385" s="1"/>
    </row>
    <row r="2386" spans="11:12">
      <c r="K2386" s="1"/>
      <c r="L2386" s="1"/>
    </row>
    <row r="2387" spans="11:12">
      <c r="K2387" s="1"/>
      <c r="L2387" s="1"/>
    </row>
    <row r="2388" spans="11:12">
      <c r="K2388" s="1"/>
      <c r="L2388" s="1"/>
    </row>
    <row r="2389" spans="11:12">
      <c r="K2389" s="1"/>
      <c r="L2389" s="1"/>
    </row>
    <row r="2390" spans="11:12">
      <c r="K2390" s="1"/>
      <c r="L2390" s="1"/>
    </row>
    <row r="2391" spans="11:12">
      <c r="K2391" s="1"/>
      <c r="L2391" s="1"/>
    </row>
    <row r="2392" spans="11:12">
      <c r="K2392" s="1"/>
      <c r="L2392" s="1"/>
    </row>
    <row r="2393" spans="11:12">
      <c r="K2393" s="1"/>
      <c r="L2393" s="1"/>
    </row>
    <row r="2394" spans="11:12">
      <c r="K2394" s="1"/>
      <c r="L2394" s="1"/>
    </row>
    <row r="2395" spans="11:12">
      <c r="K2395" s="1"/>
      <c r="L2395" s="1"/>
    </row>
    <row r="2396" spans="11:12">
      <c r="K2396" s="1"/>
      <c r="L2396" s="1"/>
    </row>
    <row r="2397" spans="11:12">
      <c r="K2397" s="1"/>
      <c r="L2397" s="1"/>
    </row>
    <row r="2398" spans="11:12">
      <c r="K2398" s="1"/>
      <c r="L2398" s="1"/>
    </row>
    <row r="2399" spans="11:12">
      <c r="K2399" s="1"/>
      <c r="L2399" s="1"/>
    </row>
    <row r="2400" spans="11:12">
      <c r="K2400" s="1"/>
      <c r="L2400" s="1"/>
    </row>
    <row r="2401" spans="11:12">
      <c r="K2401" s="1"/>
      <c r="L2401" s="1"/>
    </row>
    <row r="2402" spans="11:12">
      <c r="K2402" s="1"/>
      <c r="L2402" s="1"/>
    </row>
    <row r="2403" spans="11:12">
      <c r="K2403" s="1"/>
      <c r="L2403" s="1"/>
    </row>
    <row r="2404" spans="11:12">
      <c r="K2404" s="1"/>
      <c r="L2404" s="1"/>
    </row>
    <row r="2405" spans="11:12">
      <c r="K2405" s="1"/>
      <c r="L2405" s="1"/>
    </row>
    <row r="2406" spans="11:12">
      <c r="K2406" s="1"/>
      <c r="L2406" s="1"/>
    </row>
    <row r="2407" spans="11:12">
      <c r="K2407" s="1"/>
      <c r="L2407" s="1"/>
    </row>
    <row r="2408" spans="11:12">
      <c r="K2408" s="1"/>
      <c r="L2408" s="1"/>
    </row>
    <row r="2409" spans="11:12">
      <c r="K2409" s="1"/>
      <c r="L2409" s="1"/>
    </row>
    <row r="2410" spans="11:12">
      <c r="K2410" s="1"/>
      <c r="L2410" s="1"/>
    </row>
    <row r="2411" spans="11:12">
      <c r="K2411" s="1"/>
      <c r="L2411" s="1"/>
    </row>
    <row r="2412" spans="11:12">
      <c r="K2412" s="1"/>
      <c r="L2412" s="1"/>
    </row>
    <row r="2413" spans="11:12">
      <c r="K2413" s="1"/>
      <c r="L2413" s="1"/>
    </row>
    <row r="2414" spans="11:12">
      <c r="K2414" s="1"/>
      <c r="L2414" s="1"/>
    </row>
    <row r="2415" spans="11:12">
      <c r="K2415" s="1"/>
      <c r="L2415" s="1"/>
    </row>
    <row r="2416" spans="11:12">
      <c r="K2416" s="1"/>
      <c r="L2416" s="1"/>
    </row>
    <row r="2417" spans="11:12">
      <c r="K2417" s="1"/>
      <c r="L2417" s="1"/>
    </row>
    <row r="2418" spans="11:12">
      <c r="K2418" s="1"/>
      <c r="L2418" s="1"/>
    </row>
    <row r="2419" spans="11:12">
      <c r="K2419" s="1"/>
      <c r="L2419" s="1"/>
    </row>
    <row r="2420" spans="11:12">
      <c r="K2420" s="1"/>
      <c r="L2420" s="1"/>
    </row>
    <row r="2421" spans="11:12">
      <c r="K2421" s="1"/>
      <c r="L2421" s="1"/>
    </row>
    <row r="2422" spans="11:12">
      <c r="K2422" s="1"/>
      <c r="L2422" s="1"/>
    </row>
    <row r="2423" spans="11:12">
      <c r="K2423" s="1"/>
      <c r="L2423" s="1"/>
    </row>
    <row r="2424" spans="11:12">
      <c r="K2424" s="1"/>
      <c r="L2424" s="1"/>
    </row>
    <row r="2425" spans="11:12">
      <c r="K2425" s="1"/>
      <c r="L2425" s="1"/>
    </row>
    <row r="2426" spans="11:12">
      <c r="K2426" s="1"/>
      <c r="L2426" s="1"/>
    </row>
    <row r="2427" spans="11:12">
      <c r="K2427" s="1"/>
      <c r="L2427" s="1"/>
    </row>
    <row r="2428" spans="11:12">
      <c r="K2428" s="1"/>
      <c r="L2428" s="1"/>
    </row>
    <row r="2429" spans="11:12">
      <c r="K2429" s="1"/>
      <c r="L2429" s="1"/>
    </row>
    <row r="2430" spans="11:12">
      <c r="K2430" s="1"/>
      <c r="L2430" s="1"/>
    </row>
    <row r="2431" spans="11:12">
      <c r="K2431" s="1"/>
      <c r="L2431" s="1"/>
    </row>
    <row r="2432" spans="11:12">
      <c r="K2432" s="1"/>
      <c r="L2432" s="1"/>
    </row>
    <row r="2433" spans="11:12">
      <c r="K2433" s="1"/>
      <c r="L2433" s="1"/>
    </row>
    <row r="2434" spans="11:12">
      <c r="K2434" s="1"/>
      <c r="L2434" s="1"/>
    </row>
    <row r="2435" spans="11:12">
      <c r="K2435" s="1"/>
      <c r="L2435" s="1"/>
    </row>
    <row r="2436" spans="11:12">
      <c r="K2436" s="1"/>
      <c r="L2436" s="1"/>
    </row>
    <row r="2437" spans="11:12">
      <c r="K2437" s="1"/>
      <c r="L2437" s="1"/>
    </row>
    <row r="2438" spans="11:12">
      <c r="K2438" s="1"/>
      <c r="L2438" s="1"/>
    </row>
    <row r="2439" spans="11:12">
      <c r="K2439" s="1"/>
      <c r="L2439" s="1"/>
    </row>
    <row r="2440" spans="11:12">
      <c r="K2440" s="1"/>
      <c r="L2440" s="1"/>
    </row>
    <row r="2441" spans="11:12">
      <c r="K2441" s="1"/>
      <c r="L2441" s="1"/>
    </row>
    <row r="2442" spans="11:12">
      <c r="K2442" s="1"/>
      <c r="L2442" s="1"/>
    </row>
    <row r="2443" spans="11:12">
      <c r="K2443" s="1"/>
      <c r="L2443" s="1"/>
    </row>
    <row r="2444" spans="11:12">
      <c r="K2444" s="1"/>
      <c r="L2444" s="1"/>
    </row>
    <row r="2445" spans="11:12">
      <c r="K2445" s="1"/>
      <c r="L2445" s="1"/>
    </row>
    <row r="2446" spans="11:12">
      <c r="K2446" s="1"/>
      <c r="L2446" s="1"/>
    </row>
    <row r="2447" spans="11:12">
      <c r="K2447" s="1"/>
      <c r="L2447" s="1"/>
    </row>
    <row r="2448" spans="11:12">
      <c r="K2448" s="1"/>
      <c r="L2448" s="1"/>
    </row>
    <row r="2449" spans="11:12">
      <c r="K2449" s="1"/>
      <c r="L2449" s="1"/>
    </row>
    <row r="2450" spans="11:12">
      <c r="K2450" s="1"/>
      <c r="L2450" s="1"/>
    </row>
    <row r="2451" spans="11:12">
      <c r="K2451" s="1"/>
      <c r="L2451" s="1"/>
    </row>
    <row r="2452" spans="11:12">
      <c r="K2452" s="1"/>
      <c r="L2452" s="1"/>
    </row>
    <row r="2453" spans="11:12">
      <c r="K2453" s="1"/>
      <c r="L2453" s="1"/>
    </row>
    <row r="2454" spans="11:12">
      <c r="K2454" s="1"/>
      <c r="L2454" s="1"/>
    </row>
    <row r="2455" spans="11:12">
      <c r="K2455" s="1"/>
      <c r="L2455" s="1"/>
    </row>
    <row r="2456" spans="11:12">
      <c r="K2456" s="1"/>
      <c r="L2456" s="1"/>
    </row>
    <row r="2457" spans="11:12">
      <c r="K2457" s="1"/>
      <c r="L2457" s="1"/>
    </row>
    <row r="2458" spans="11:12">
      <c r="K2458" s="1"/>
      <c r="L2458" s="1"/>
    </row>
    <row r="2459" spans="11:12">
      <c r="K2459" s="1"/>
      <c r="L2459" s="1"/>
    </row>
    <row r="2460" spans="11:12">
      <c r="K2460" s="1"/>
      <c r="L2460" s="1"/>
    </row>
    <row r="2461" spans="11:12">
      <c r="K2461" s="1"/>
      <c r="L2461" s="1"/>
    </row>
    <row r="2462" spans="11:12">
      <c r="K2462" s="1"/>
      <c r="L2462" s="1"/>
    </row>
    <row r="2463" spans="11:12">
      <c r="K2463" s="1"/>
      <c r="L2463" s="1"/>
    </row>
    <row r="2464" spans="11:12">
      <c r="K2464" s="1"/>
      <c r="L2464" s="1"/>
    </row>
    <row r="2465" spans="11:12">
      <c r="K2465" s="1"/>
      <c r="L2465" s="1"/>
    </row>
    <row r="2466" spans="11:12">
      <c r="K2466" s="1"/>
      <c r="L2466" s="1"/>
    </row>
    <row r="2467" spans="11:12">
      <c r="K2467" s="1"/>
      <c r="L2467" s="1"/>
    </row>
    <row r="2468" spans="11:12">
      <c r="K2468" s="1"/>
      <c r="L2468" s="1"/>
    </row>
    <row r="2469" spans="11:12">
      <c r="K2469" s="1"/>
      <c r="L2469" s="1"/>
    </row>
    <row r="2470" spans="11:12">
      <c r="K2470" s="1"/>
      <c r="L2470" s="1"/>
    </row>
    <row r="2471" spans="11:12">
      <c r="K2471" s="1"/>
      <c r="L2471" s="1"/>
    </row>
    <row r="2472" spans="11:12">
      <c r="K2472" s="1"/>
      <c r="L2472" s="1"/>
    </row>
    <row r="2473" spans="11:12">
      <c r="K2473" s="1"/>
      <c r="L2473" s="1"/>
    </row>
    <row r="2474" spans="11:12">
      <c r="K2474" s="1"/>
      <c r="L2474" s="1"/>
    </row>
    <row r="2475" spans="11:12">
      <c r="K2475" s="1"/>
      <c r="L2475" s="1"/>
    </row>
    <row r="2476" spans="11:12">
      <c r="K2476" s="1"/>
      <c r="L2476" s="1"/>
    </row>
    <row r="2477" spans="11:12">
      <c r="K2477" s="1"/>
      <c r="L2477" s="1"/>
    </row>
    <row r="2478" spans="11:12">
      <c r="K2478" s="1"/>
      <c r="L2478" s="1"/>
    </row>
    <row r="2479" spans="11:12">
      <c r="K2479" s="1"/>
      <c r="L2479" s="1"/>
    </row>
    <row r="2480" spans="11:12">
      <c r="K2480" s="1"/>
      <c r="L2480" s="1"/>
    </row>
    <row r="2481" spans="11:12">
      <c r="K2481" s="1"/>
      <c r="L2481" s="1"/>
    </row>
    <row r="2482" spans="11:12">
      <c r="K2482" s="1"/>
      <c r="L2482" s="1"/>
    </row>
    <row r="2483" spans="11:12">
      <c r="K2483" s="1"/>
      <c r="L2483" s="1"/>
    </row>
    <row r="2484" spans="11:12">
      <c r="K2484" s="1"/>
      <c r="L2484" s="1"/>
    </row>
    <row r="2485" spans="11:12">
      <c r="K2485" s="1"/>
      <c r="L2485" s="1"/>
    </row>
    <row r="2486" spans="11:12">
      <c r="K2486" s="1"/>
      <c r="L2486" s="1"/>
    </row>
    <row r="2487" spans="11:12">
      <c r="K2487" s="1"/>
      <c r="L2487" s="1"/>
    </row>
    <row r="2488" spans="11:12">
      <c r="K2488" s="1"/>
      <c r="L2488" s="1"/>
    </row>
    <row r="2489" spans="11:12">
      <c r="K2489" s="1"/>
      <c r="L2489" s="1"/>
    </row>
    <row r="2490" spans="11:12">
      <c r="K2490" s="1"/>
      <c r="L2490" s="1"/>
    </row>
    <row r="2491" spans="11:12">
      <c r="K2491" s="1"/>
      <c r="L2491" s="1"/>
    </row>
    <row r="2492" spans="11:12">
      <c r="K2492" s="1"/>
      <c r="L2492" s="1"/>
    </row>
    <row r="2493" spans="11:12">
      <c r="K2493" s="1"/>
      <c r="L2493" s="1"/>
    </row>
    <row r="2494" spans="11:12">
      <c r="K2494" s="1"/>
      <c r="L2494" s="1"/>
    </row>
    <row r="2495" spans="11:12">
      <c r="K2495" s="1"/>
      <c r="L2495" s="1"/>
    </row>
    <row r="2496" spans="11:12">
      <c r="K2496" s="1"/>
      <c r="L2496" s="1"/>
    </row>
    <row r="2497" spans="11:12">
      <c r="K2497" s="1"/>
      <c r="L2497" s="1"/>
    </row>
    <row r="2498" spans="11:12">
      <c r="K2498" s="1"/>
      <c r="L2498" s="1"/>
    </row>
    <row r="2499" spans="11:12">
      <c r="K2499" s="1"/>
      <c r="L2499" s="1"/>
    </row>
    <row r="2500" spans="11:12">
      <c r="K2500" s="1"/>
      <c r="L2500" s="1"/>
    </row>
    <row r="2501" spans="11:12">
      <c r="K2501" s="1"/>
      <c r="L2501" s="1"/>
    </row>
    <row r="2502" spans="11:12">
      <c r="K2502" s="1"/>
      <c r="L2502" s="1"/>
    </row>
    <row r="2503" spans="11:12">
      <c r="K2503" s="1"/>
      <c r="L2503" s="1"/>
    </row>
    <row r="2504" spans="11:12">
      <c r="K2504" s="1"/>
      <c r="L2504" s="1"/>
    </row>
    <row r="2505" spans="11:12">
      <c r="K2505" s="1"/>
      <c r="L2505" s="1"/>
    </row>
    <row r="2506" spans="11:12">
      <c r="K2506" s="1"/>
      <c r="L2506" s="1"/>
    </row>
    <row r="2507" spans="11:12">
      <c r="K2507" s="1"/>
      <c r="L2507" s="1"/>
    </row>
    <row r="2508" spans="11:12">
      <c r="K2508" s="1"/>
      <c r="L2508" s="1"/>
    </row>
    <row r="2509" spans="11:12">
      <c r="K2509" s="1"/>
      <c r="L2509" s="1"/>
    </row>
    <row r="2510" spans="11:12">
      <c r="K2510" s="1"/>
      <c r="L2510" s="1"/>
    </row>
    <row r="2511" spans="11:12">
      <c r="K2511" s="1"/>
      <c r="L2511" s="1"/>
    </row>
    <row r="2512" spans="11:12">
      <c r="K2512" s="1"/>
      <c r="L2512" s="1"/>
    </row>
    <row r="2513" spans="11:12">
      <c r="K2513" s="1"/>
      <c r="L2513" s="1"/>
    </row>
    <row r="2514" spans="11:12">
      <c r="K2514" s="1"/>
      <c r="L2514" s="1"/>
    </row>
    <row r="2515" spans="11:12">
      <c r="K2515" s="1"/>
      <c r="L2515" s="1"/>
    </row>
    <row r="2516" spans="11:12">
      <c r="K2516" s="1"/>
      <c r="L2516" s="1"/>
    </row>
    <row r="2517" spans="11:12">
      <c r="K2517" s="1"/>
      <c r="L2517" s="1"/>
    </row>
    <row r="2518" spans="11:12">
      <c r="K2518" s="1"/>
      <c r="L2518" s="1"/>
    </row>
    <row r="2519" spans="11:12">
      <c r="K2519" s="1"/>
      <c r="L2519" s="1"/>
    </row>
    <row r="2520" spans="11:12">
      <c r="K2520" s="1"/>
      <c r="L2520" s="1"/>
    </row>
    <row r="2521" spans="11:12">
      <c r="K2521" s="1"/>
      <c r="L2521" s="1"/>
    </row>
    <row r="2522" spans="11:12">
      <c r="K2522" s="1"/>
      <c r="L2522" s="1"/>
    </row>
    <row r="2523" spans="11:12">
      <c r="K2523" s="1"/>
      <c r="L2523" s="1"/>
    </row>
    <row r="2524" spans="11:12">
      <c r="K2524" s="1"/>
      <c r="L2524" s="1"/>
    </row>
    <row r="2525" spans="11:12">
      <c r="K2525" s="1"/>
      <c r="L2525" s="1"/>
    </row>
    <row r="2526" spans="11:12">
      <c r="K2526" s="1"/>
      <c r="L2526" s="1"/>
    </row>
    <row r="2527" spans="11:12">
      <c r="K2527" s="1"/>
      <c r="L2527" s="1"/>
    </row>
    <row r="2528" spans="11:12">
      <c r="K2528" s="1"/>
      <c r="L2528" s="1"/>
    </row>
    <row r="2529" spans="11:12">
      <c r="K2529" s="1"/>
      <c r="L2529" s="1"/>
    </row>
    <row r="2530" spans="11:12">
      <c r="K2530" s="1"/>
      <c r="L2530" s="1"/>
    </row>
    <row r="2531" spans="11:12">
      <c r="K2531" s="1"/>
      <c r="L2531" s="1"/>
    </row>
    <row r="2532" spans="11:12">
      <c r="K2532" s="1"/>
      <c r="L2532" s="1"/>
    </row>
    <row r="2533" spans="11:12">
      <c r="K2533" s="1"/>
      <c r="L2533" s="1"/>
    </row>
    <row r="2534" spans="11:12">
      <c r="K2534" s="1"/>
      <c r="L2534" s="1"/>
    </row>
    <row r="2535" spans="11:12">
      <c r="K2535" s="1"/>
      <c r="L2535" s="1"/>
    </row>
    <row r="2536" spans="11:12">
      <c r="K2536" s="1"/>
      <c r="L2536" s="1"/>
    </row>
    <row r="2537" spans="11:12">
      <c r="K2537" s="1"/>
      <c r="L2537" s="1"/>
    </row>
    <row r="2538" spans="11:12">
      <c r="K2538" s="1"/>
      <c r="L2538" s="1"/>
    </row>
    <row r="2539" spans="11:12">
      <c r="K2539" s="1"/>
      <c r="L2539" s="1"/>
    </row>
    <row r="2540" spans="11:12">
      <c r="K2540" s="1"/>
      <c r="L2540" s="1"/>
    </row>
    <row r="2541" spans="11:12">
      <c r="K2541" s="1"/>
      <c r="L2541" s="1"/>
    </row>
    <row r="2542" spans="11:12">
      <c r="K2542" s="1"/>
      <c r="L2542" s="1"/>
    </row>
    <row r="2543" spans="11:12">
      <c r="K2543" s="1"/>
      <c r="L2543" s="1"/>
    </row>
    <row r="2544" spans="11:12">
      <c r="K2544" s="1"/>
      <c r="L2544" s="1"/>
    </row>
    <row r="2545" spans="11:12">
      <c r="K2545" s="1"/>
      <c r="L2545" s="1"/>
    </row>
    <row r="2546" spans="11:12">
      <c r="K2546" s="1"/>
      <c r="L2546" s="1"/>
    </row>
    <row r="2547" spans="11:12">
      <c r="K2547" s="1"/>
      <c r="L2547" s="1"/>
    </row>
    <row r="2548" spans="11:12">
      <c r="K2548" s="1"/>
      <c r="L2548" s="1"/>
    </row>
    <row r="2549" spans="11:12">
      <c r="K2549" s="1"/>
      <c r="L2549" s="1"/>
    </row>
    <row r="2550" spans="11:12">
      <c r="K2550" s="1"/>
      <c r="L2550" s="1"/>
    </row>
    <row r="2551" spans="11:12">
      <c r="K2551" s="1"/>
      <c r="L2551" s="1"/>
    </row>
    <row r="2552" spans="11:12">
      <c r="K2552" s="1"/>
      <c r="L2552" s="1"/>
    </row>
    <row r="2553" spans="11:12">
      <c r="K2553" s="1"/>
      <c r="L2553" s="1"/>
    </row>
    <row r="2554" spans="11:12">
      <c r="K2554" s="1"/>
      <c r="L2554" s="1"/>
    </row>
    <row r="2555" spans="11:12">
      <c r="K2555" s="1"/>
      <c r="L2555" s="1"/>
    </row>
    <row r="2556" spans="11:12">
      <c r="K2556" s="1"/>
      <c r="L2556" s="1"/>
    </row>
    <row r="2557" spans="11:12">
      <c r="K2557" s="1"/>
      <c r="L2557" s="1"/>
    </row>
    <row r="2558" spans="11:12">
      <c r="K2558" s="1"/>
      <c r="L2558" s="1"/>
    </row>
    <row r="2559" spans="11:12">
      <c r="K2559" s="1"/>
      <c r="L2559" s="1"/>
    </row>
    <row r="2560" spans="11:12">
      <c r="K2560" s="1"/>
      <c r="L2560" s="1"/>
    </row>
    <row r="2561" spans="11:12">
      <c r="K2561" s="1"/>
      <c r="L2561" s="1"/>
    </row>
    <row r="2562" spans="11:12">
      <c r="K2562" s="1"/>
      <c r="L2562" s="1"/>
    </row>
    <row r="2563" spans="11:12">
      <c r="K2563" s="1"/>
      <c r="L2563" s="1"/>
    </row>
    <row r="2564" spans="11:12">
      <c r="K2564" s="1"/>
      <c r="L2564" s="1"/>
    </row>
    <row r="2565" spans="11:12">
      <c r="K2565" s="1"/>
      <c r="L2565" s="1"/>
    </row>
    <row r="2566" spans="11:12">
      <c r="K2566" s="1"/>
      <c r="L2566" s="1"/>
    </row>
    <row r="2567" spans="11:12">
      <c r="K2567" s="1"/>
      <c r="L2567" s="1"/>
    </row>
    <row r="2568" spans="11:12">
      <c r="K2568" s="1"/>
      <c r="L2568" s="1"/>
    </row>
    <row r="2569" spans="11:12">
      <c r="K2569" s="1"/>
      <c r="L2569" s="1"/>
    </row>
    <row r="2570" spans="11:12">
      <c r="K2570" s="1"/>
      <c r="L2570" s="1"/>
    </row>
    <row r="2571" spans="11:12">
      <c r="K2571" s="1"/>
      <c r="L2571" s="1"/>
    </row>
    <row r="2572" spans="11:12">
      <c r="K2572" s="1"/>
      <c r="L2572" s="1"/>
    </row>
    <row r="2573" spans="11:12">
      <c r="K2573" s="1"/>
      <c r="L2573" s="1"/>
    </row>
    <row r="2574" spans="11:12">
      <c r="K2574" s="1"/>
      <c r="L2574" s="1"/>
    </row>
    <row r="2575" spans="11:12">
      <c r="K2575" s="1"/>
      <c r="L2575" s="1"/>
    </row>
    <row r="2576" spans="11:12">
      <c r="K2576" s="1"/>
      <c r="L2576" s="1"/>
    </row>
    <row r="2577" spans="11:12">
      <c r="K2577" s="1"/>
      <c r="L2577" s="1"/>
    </row>
    <row r="2578" spans="11:12">
      <c r="K2578" s="1"/>
      <c r="L2578" s="1"/>
    </row>
    <row r="2579" spans="11:12">
      <c r="K2579" s="1"/>
      <c r="L2579" s="1"/>
    </row>
    <row r="2580" spans="11:12">
      <c r="K2580" s="1"/>
      <c r="L2580" s="1"/>
    </row>
    <row r="2581" spans="11:12">
      <c r="K2581" s="1"/>
      <c r="L2581" s="1"/>
    </row>
    <row r="2582" spans="11:12">
      <c r="K2582" s="1"/>
      <c r="L2582" s="1"/>
    </row>
    <row r="2583" spans="11:12">
      <c r="K2583" s="1"/>
      <c r="L2583" s="1"/>
    </row>
    <row r="2584" spans="11:12">
      <c r="K2584" s="1"/>
      <c r="L2584" s="1"/>
    </row>
    <row r="2585" spans="11:12">
      <c r="K2585" s="1"/>
      <c r="L2585" s="1"/>
    </row>
    <row r="2586" spans="11:12">
      <c r="K2586" s="1"/>
      <c r="L2586" s="1"/>
    </row>
    <row r="2587" spans="11:12">
      <c r="K2587" s="1"/>
      <c r="L2587" s="1"/>
    </row>
    <row r="2588" spans="11:12">
      <c r="K2588" s="1"/>
      <c r="L2588" s="1"/>
    </row>
    <row r="2589" spans="11:12">
      <c r="K2589" s="1"/>
      <c r="L2589" s="1"/>
    </row>
    <row r="2590" spans="11:12">
      <c r="K2590" s="1"/>
      <c r="L2590" s="1"/>
    </row>
    <row r="2591" spans="11:12">
      <c r="K2591" s="1"/>
      <c r="L2591" s="1"/>
    </row>
    <row r="2592" spans="11:12">
      <c r="K2592" s="1"/>
      <c r="L2592" s="1"/>
    </row>
    <row r="2593" spans="11:12">
      <c r="K2593" s="1"/>
      <c r="L2593" s="1"/>
    </row>
    <row r="2594" spans="11:12">
      <c r="K2594" s="1"/>
      <c r="L2594" s="1"/>
    </row>
    <row r="2595" spans="11:12">
      <c r="K2595" s="1"/>
      <c r="L2595" s="1"/>
    </row>
    <row r="2596" spans="11:12">
      <c r="K2596" s="1"/>
      <c r="L2596" s="1"/>
    </row>
    <row r="2597" spans="11:12">
      <c r="K2597" s="1"/>
      <c r="L2597" s="1"/>
    </row>
    <row r="2598" spans="11:12">
      <c r="K2598" s="1"/>
      <c r="L2598" s="1"/>
    </row>
    <row r="2599" spans="11:12">
      <c r="K2599" s="1"/>
      <c r="L2599" s="1"/>
    </row>
    <row r="2600" spans="11:12">
      <c r="K2600" s="1"/>
      <c r="L2600" s="1"/>
    </row>
    <row r="2601" spans="11:12">
      <c r="K2601" s="1"/>
      <c r="L2601" s="1"/>
    </row>
    <row r="2602" spans="11:12">
      <c r="K2602" s="1"/>
      <c r="L2602" s="1"/>
    </row>
    <row r="2603" spans="11:12">
      <c r="K2603" s="1"/>
      <c r="L2603" s="1"/>
    </row>
    <row r="2604" spans="11:12">
      <c r="K2604" s="1"/>
      <c r="L2604" s="1"/>
    </row>
    <row r="2605" spans="11:12">
      <c r="K2605" s="1"/>
      <c r="L2605" s="1"/>
    </row>
    <row r="2606" spans="11:12">
      <c r="K2606" s="1"/>
      <c r="L2606" s="1"/>
    </row>
    <row r="2607" spans="11:12">
      <c r="K2607" s="1"/>
      <c r="L2607" s="1"/>
    </row>
    <row r="2608" spans="11:12">
      <c r="K2608" s="1"/>
      <c r="L2608" s="1"/>
    </row>
    <row r="2609" spans="11:12">
      <c r="K2609" s="1"/>
      <c r="L2609" s="1"/>
    </row>
    <row r="2610" spans="11:12">
      <c r="K2610" s="1"/>
      <c r="L2610" s="1"/>
    </row>
    <row r="2611" spans="11:12">
      <c r="K2611" s="1"/>
      <c r="L2611" s="1"/>
    </row>
    <row r="2612" spans="11:12">
      <c r="K2612" s="1"/>
      <c r="L2612" s="1"/>
    </row>
    <row r="2613" spans="11:12">
      <c r="K2613" s="1"/>
      <c r="L2613" s="1"/>
    </row>
    <row r="2614" spans="11:12">
      <c r="K2614" s="1"/>
      <c r="L2614" s="1"/>
    </row>
    <row r="2615" spans="11:12">
      <c r="K2615" s="1"/>
      <c r="L2615" s="1"/>
    </row>
    <row r="2616" spans="11:12">
      <c r="K2616" s="1"/>
      <c r="L2616" s="1"/>
    </row>
    <row r="2617" spans="11:12">
      <c r="K2617" s="1"/>
      <c r="L2617" s="1"/>
    </row>
    <row r="2618" spans="11:12">
      <c r="K2618" s="1"/>
      <c r="L2618" s="1"/>
    </row>
    <row r="2619" spans="11:12">
      <c r="K2619" s="1"/>
      <c r="L2619" s="1"/>
    </row>
    <row r="2620" spans="11:12">
      <c r="K2620" s="1"/>
      <c r="L2620" s="1"/>
    </row>
    <row r="2621" spans="11:12">
      <c r="K2621" s="1"/>
      <c r="L2621" s="1"/>
    </row>
    <row r="2622" spans="11:12">
      <c r="K2622" s="1"/>
      <c r="L2622" s="1"/>
    </row>
    <row r="2623" spans="11:12">
      <c r="K2623" s="1"/>
      <c r="L2623" s="1"/>
    </row>
    <row r="2624" spans="11:12">
      <c r="K2624" s="1"/>
      <c r="L2624" s="1"/>
    </row>
    <row r="2625" spans="11:12">
      <c r="K2625" s="1"/>
      <c r="L2625" s="1"/>
    </row>
    <row r="2626" spans="11:12">
      <c r="K2626" s="1"/>
      <c r="L2626" s="1"/>
    </row>
    <row r="2627" spans="11:12">
      <c r="K2627" s="1"/>
      <c r="L2627" s="1"/>
    </row>
    <row r="2628" spans="11:12">
      <c r="K2628" s="1"/>
      <c r="L2628" s="1"/>
    </row>
    <row r="2629" spans="11:12">
      <c r="K2629" s="1"/>
      <c r="L2629" s="1"/>
    </row>
    <row r="2630" spans="11:12">
      <c r="K2630" s="1"/>
      <c r="L2630" s="1"/>
    </row>
    <row r="2631" spans="11:12">
      <c r="K2631" s="1"/>
      <c r="L2631" s="1"/>
    </row>
    <row r="2632" spans="11:12">
      <c r="K2632" s="1"/>
      <c r="L2632" s="1"/>
    </row>
    <row r="2633" spans="11:12">
      <c r="K2633" s="1"/>
      <c r="L2633" s="1"/>
    </row>
    <row r="2634" spans="11:12">
      <c r="K2634" s="1"/>
      <c r="L2634" s="1"/>
    </row>
    <row r="2635" spans="11:12">
      <c r="K2635" s="1"/>
      <c r="L2635" s="1"/>
    </row>
    <row r="2636" spans="11:12">
      <c r="K2636" s="1"/>
      <c r="L2636" s="1"/>
    </row>
    <row r="2637" spans="11:12">
      <c r="K2637" s="1"/>
      <c r="L2637" s="1"/>
    </row>
    <row r="2638" spans="11:12">
      <c r="K2638" s="1"/>
      <c r="L2638" s="1"/>
    </row>
    <row r="2639" spans="11:12">
      <c r="K2639" s="1"/>
      <c r="L2639" s="1"/>
    </row>
    <row r="2640" spans="11:12">
      <c r="K2640" s="1"/>
      <c r="L2640" s="1"/>
    </row>
    <row r="2641" spans="11:12">
      <c r="K2641" s="1"/>
      <c r="L2641" s="1"/>
    </row>
    <row r="2642" spans="11:12">
      <c r="K2642" s="1"/>
      <c r="L2642" s="1"/>
    </row>
    <row r="2643" spans="11:12">
      <c r="K2643" s="1"/>
      <c r="L2643" s="1"/>
    </row>
    <row r="2644" spans="11:12">
      <c r="K2644" s="1"/>
      <c r="L2644" s="1"/>
    </row>
    <row r="2645" spans="11:12">
      <c r="K2645" s="1"/>
      <c r="L2645" s="1"/>
    </row>
    <row r="2646" spans="11:12">
      <c r="K2646" s="1"/>
      <c r="L2646" s="1"/>
    </row>
    <row r="2647" spans="11:12">
      <c r="K2647" s="1"/>
      <c r="L2647" s="1"/>
    </row>
    <row r="2648" spans="11:12">
      <c r="K2648" s="1"/>
      <c r="L2648" s="1"/>
    </row>
    <row r="2649" spans="11:12">
      <c r="K2649" s="1"/>
      <c r="L2649" s="1"/>
    </row>
    <row r="2650" spans="11:12">
      <c r="K2650" s="1"/>
      <c r="L2650" s="1"/>
    </row>
    <row r="2651" spans="11:12">
      <c r="K2651" s="1"/>
      <c r="L2651" s="1"/>
    </row>
    <row r="2652" spans="11:12">
      <c r="K2652" s="1"/>
      <c r="L2652" s="1"/>
    </row>
    <row r="2653" spans="11:12">
      <c r="K2653" s="1"/>
      <c r="L2653" s="1"/>
    </row>
    <row r="2654" spans="11:12">
      <c r="K2654" s="1"/>
      <c r="L2654" s="1"/>
    </row>
    <row r="2655" spans="11:12">
      <c r="K2655" s="1"/>
      <c r="L2655" s="1"/>
    </row>
    <row r="2656" spans="11:12">
      <c r="K2656" s="1"/>
      <c r="L2656" s="1"/>
    </row>
    <row r="2657" spans="11:12">
      <c r="K2657" s="1"/>
      <c r="L2657" s="1"/>
    </row>
    <row r="2658" spans="11:12">
      <c r="K2658" s="1"/>
      <c r="L2658" s="1"/>
    </row>
    <row r="2659" spans="11:12">
      <c r="K2659" s="1"/>
      <c r="L2659" s="1"/>
    </row>
    <row r="2660" spans="11:12">
      <c r="K2660" s="1"/>
      <c r="L2660" s="1"/>
    </row>
    <row r="2661" spans="11:12">
      <c r="K2661" s="1"/>
      <c r="L2661" s="1"/>
    </row>
    <row r="2662" spans="11:12">
      <c r="K2662" s="1"/>
      <c r="L2662" s="1"/>
    </row>
    <row r="2663" spans="11:12">
      <c r="K2663" s="1"/>
      <c r="L2663" s="1"/>
    </row>
    <row r="2664" spans="11:12">
      <c r="K2664" s="1"/>
      <c r="L2664" s="1"/>
    </row>
    <row r="2665" spans="11:12">
      <c r="K2665" s="1"/>
      <c r="L2665" s="1"/>
    </row>
    <row r="2666" spans="11:12">
      <c r="K2666" s="1"/>
      <c r="L2666" s="1"/>
    </row>
    <row r="2667" spans="11:12">
      <c r="K2667" s="1"/>
      <c r="L2667" s="1"/>
    </row>
    <row r="2668" spans="11:12">
      <c r="K2668" s="1"/>
      <c r="L2668" s="1"/>
    </row>
    <row r="2669" spans="11:12">
      <c r="K2669" s="1"/>
      <c r="L2669" s="1"/>
    </row>
    <row r="2670" spans="11:12">
      <c r="K2670" s="1"/>
      <c r="L2670" s="1"/>
    </row>
    <row r="2671" spans="11:12">
      <c r="K2671" s="1"/>
      <c r="L2671" s="1"/>
    </row>
    <row r="2672" spans="11:12">
      <c r="K2672" s="1"/>
      <c r="L2672" s="1"/>
    </row>
    <row r="2673" spans="11:12">
      <c r="K2673" s="1"/>
      <c r="L2673" s="1"/>
    </row>
    <row r="2674" spans="11:12">
      <c r="K2674" s="1"/>
      <c r="L2674" s="1"/>
    </row>
    <row r="2675" spans="11:12">
      <c r="K2675" s="1"/>
      <c r="L2675" s="1"/>
    </row>
    <row r="2676" spans="11:12">
      <c r="K2676" s="1"/>
      <c r="L2676" s="1"/>
    </row>
    <row r="2677" spans="11:12">
      <c r="K2677" s="1"/>
      <c r="L2677" s="1"/>
    </row>
    <row r="2678" spans="11:12">
      <c r="K2678" s="1"/>
      <c r="L2678" s="1"/>
    </row>
    <row r="2679" spans="11:12">
      <c r="K2679" s="1"/>
      <c r="L2679" s="1"/>
    </row>
    <row r="2680" spans="11:12">
      <c r="K2680" s="1"/>
      <c r="L2680" s="1"/>
    </row>
    <row r="2681" spans="11:12">
      <c r="K2681" s="1"/>
      <c r="L2681" s="1"/>
    </row>
    <row r="2682" spans="11:12">
      <c r="K2682" s="1"/>
      <c r="L2682" s="1"/>
    </row>
    <row r="2683" spans="11:12">
      <c r="K2683" s="1"/>
      <c r="L2683" s="1"/>
    </row>
    <row r="2684" spans="11:12">
      <c r="K2684" s="1"/>
      <c r="L2684" s="1"/>
    </row>
    <row r="2685" spans="11:12">
      <c r="K2685" s="1"/>
      <c r="L2685" s="1"/>
    </row>
    <row r="2686" spans="11:12">
      <c r="K2686" s="1"/>
      <c r="L2686" s="1"/>
    </row>
    <row r="2687" spans="11:12">
      <c r="K2687" s="1"/>
      <c r="L2687" s="1"/>
    </row>
    <row r="2688" spans="11:12">
      <c r="K2688" s="1"/>
      <c r="L2688" s="1"/>
    </row>
    <row r="2689" spans="11:12">
      <c r="K2689" s="1"/>
      <c r="L2689" s="1"/>
    </row>
    <row r="2690" spans="11:12">
      <c r="K2690" s="1"/>
      <c r="L2690" s="1"/>
    </row>
    <row r="2691" spans="11:12">
      <c r="K2691" s="1"/>
      <c r="L2691" s="1"/>
    </row>
    <row r="2692" spans="11:12">
      <c r="K2692" s="1"/>
      <c r="L2692" s="1"/>
    </row>
    <row r="2693" spans="11:12">
      <c r="K2693" s="1"/>
      <c r="L2693" s="1"/>
    </row>
    <row r="2694" spans="11:12">
      <c r="K2694" s="1"/>
      <c r="L2694" s="1"/>
    </row>
    <row r="2695" spans="11:12">
      <c r="K2695" s="1"/>
      <c r="L2695" s="1"/>
    </row>
    <row r="2696" spans="11:12">
      <c r="K2696" s="1"/>
      <c r="L2696" s="1"/>
    </row>
    <row r="2697" spans="11:12">
      <c r="K2697" s="1"/>
      <c r="L2697" s="1"/>
    </row>
    <row r="2698" spans="11:12">
      <c r="K2698" s="1"/>
      <c r="L2698" s="1"/>
    </row>
    <row r="2699" spans="11:12">
      <c r="K2699" s="1"/>
      <c r="L2699" s="1"/>
    </row>
    <row r="2700" spans="11:12">
      <c r="K2700" s="1"/>
      <c r="L2700" s="1"/>
    </row>
    <row r="2701" spans="11:12">
      <c r="K2701" s="1"/>
      <c r="L2701" s="1"/>
    </row>
    <row r="2702" spans="11:12">
      <c r="K2702" s="1"/>
      <c r="L2702" s="1"/>
    </row>
    <row r="2703" spans="11:12">
      <c r="K2703" s="1"/>
      <c r="L2703" s="1"/>
    </row>
    <row r="2704" spans="11:12">
      <c r="K2704" s="1"/>
      <c r="L2704" s="1"/>
    </row>
    <row r="2705" spans="11:12">
      <c r="K2705" s="1"/>
      <c r="L2705" s="1"/>
    </row>
    <row r="2706" spans="11:12">
      <c r="K2706" s="1"/>
      <c r="L2706" s="1"/>
    </row>
    <row r="2707" spans="11:12">
      <c r="K2707" s="1"/>
      <c r="L2707" s="1"/>
    </row>
    <row r="2708" spans="11:12">
      <c r="K2708" s="1"/>
      <c r="L2708" s="1"/>
    </row>
    <row r="2709" spans="11:12">
      <c r="K2709" s="1"/>
      <c r="L2709" s="1"/>
    </row>
    <row r="2710" spans="11:12">
      <c r="K2710" s="1"/>
      <c r="L2710" s="1"/>
    </row>
    <row r="2711" spans="11:12">
      <c r="K2711" s="1"/>
      <c r="L2711" s="1"/>
    </row>
    <row r="2712" spans="11:12">
      <c r="K2712" s="1"/>
      <c r="L2712" s="1"/>
    </row>
    <row r="2713" spans="11:12">
      <c r="K2713" s="1"/>
      <c r="L2713" s="1"/>
    </row>
    <row r="2714" spans="11:12">
      <c r="K2714" s="1"/>
      <c r="L2714" s="1"/>
    </row>
    <row r="2715" spans="11:12">
      <c r="K2715" s="1"/>
      <c r="L2715" s="1"/>
    </row>
    <row r="2716" spans="11:12">
      <c r="K2716" s="1"/>
      <c r="L2716" s="1"/>
    </row>
    <row r="2717" spans="11:12">
      <c r="K2717" s="1"/>
      <c r="L2717" s="1"/>
    </row>
    <row r="2718" spans="11:12">
      <c r="K2718" s="1"/>
      <c r="L2718" s="1"/>
    </row>
    <row r="2719" spans="11:12">
      <c r="K2719" s="1"/>
      <c r="L2719" s="1"/>
    </row>
    <row r="2720" spans="11:12">
      <c r="K2720" s="1"/>
      <c r="L2720" s="1"/>
    </row>
    <row r="2721" spans="11:12">
      <c r="K2721" s="1"/>
      <c r="L2721" s="1"/>
    </row>
    <row r="2722" spans="11:12">
      <c r="K2722" s="1"/>
      <c r="L2722" s="1"/>
    </row>
    <row r="2723" spans="11:12">
      <c r="K2723" s="1"/>
      <c r="L2723" s="1"/>
    </row>
    <row r="2724" spans="11:12">
      <c r="K2724" s="1"/>
      <c r="L2724" s="1"/>
    </row>
    <row r="2725" spans="11:12">
      <c r="K2725" s="1"/>
      <c r="L2725" s="1"/>
    </row>
    <row r="2726" spans="11:12">
      <c r="K2726" s="1"/>
      <c r="L2726" s="1"/>
    </row>
    <row r="2727" spans="11:12">
      <c r="K2727" s="1"/>
      <c r="L2727" s="1"/>
    </row>
    <row r="2728" spans="11:12">
      <c r="K2728" s="1"/>
      <c r="L2728" s="1"/>
    </row>
    <row r="2729" spans="11:12">
      <c r="K2729" s="1"/>
      <c r="L2729" s="1"/>
    </row>
    <row r="2730" spans="11:12">
      <c r="K2730" s="1"/>
      <c r="L2730" s="1"/>
    </row>
    <row r="2731" spans="11:12">
      <c r="K2731" s="1"/>
      <c r="L2731" s="1"/>
    </row>
    <row r="2732" spans="11:12">
      <c r="K2732" s="1"/>
      <c r="L2732" s="1"/>
    </row>
    <row r="2733" spans="11:12">
      <c r="K2733" s="1"/>
      <c r="L2733" s="1"/>
    </row>
    <row r="2734" spans="11:12">
      <c r="K2734" s="1"/>
      <c r="L2734" s="1"/>
    </row>
    <row r="2735" spans="11:12">
      <c r="K2735" s="1"/>
      <c r="L2735" s="1"/>
    </row>
    <row r="2736" spans="11:12">
      <c r="K2736" s="1"/>
      <c r="L2736" s="1"/>
    </row>
    <row r="2737" spans="11:12">
      <c r="K2737" s="1"/>
      <c r="L2737" s="1"/>
    </row>
    <row r="2738" spans="11:12">
      <c r="K2738" s="1"/>
      <c r="L2738" s="1"/>
    </row>
    <row r="2739" spans="11:12">
      <c r="K2739" s="1"/>
      <c r="L2739" s="1"/>
    </row>
    <row r="2740" spans="11:12">
      <c r="K2740" s="1"/>
      <c r="L2740" s="1"/>
    </row>
    <row r="2741" spans="11:12">
      <c r="K2741" s="1"/>
      <c r="L2741" s="1"/>
    </row>
    <row r="2742" spans="11:12">
      <c r="K2742" s="1"/>
      <c r="L2742" s="1"/>
    </row>
    <row r="2743" spans="11:12">
      <c r="K2743" s="1"/>
      <c r="L2743" s="1"/>
    </row>
    <row r="2744" spans="11:12">
      <c r="K2744" s="1"/>
      <c r="L2744" s="1"/>
    </row>
    <row r="2745" spans="11:12">
      <c r="K2745" s="1"/>
      <c r="L2745" s="1"/>
    </row>
    <row r="2746" spans="11:12">
      <c r="K2746" s="1"/>
      <c r="L2746" s="1"/>
    </row>
    <row r="2747" spans="11:12">
      <c r="K2747" s="1"/>
      <c r="L2747" s="1"/>
    </row>
    <row r="2748" spans="11:12">
      <c r="K2748" s="1"/>
      <c r="L2748" s="1"/>
    </row>
    <row r="2749" spans="11:12">
      <c r="K2749" s="1"/>
      <c r="L2749" s="1"/>
    </row>
    <row r="2750" spans="11:12">
      <c r="K2750" s="1"/>
      <c r="L2750" s="1"/>
    </row>
    <row r="2751" spans="11:12">
      <c r="K2751" s="1"/>
      <c r="L2751" s="1"/>
    </row>
    <row r="2752" spans="11:12">
      <c r="K2752" s="1"/>
      <c r="L2752" s="1"/>
    </row>
    <row r="2753" spans="11:12">
      <c r="K2753" s="1"/>
      <c r="L2753" s="1"/>
    </row>
    <row r="2754" spans="11:12">
      <c r="K2754" s="1"/>
      <c r="L2754" s="1"/>
    </row>
    <row r="2755" spans="11:12">
      <c r="K2755" s="1"/>
      <c r="L2755" s="1"/>
    </row>
    <row r="2756" spans="11:12">
      <c r="K2756" s="1"/>
      <c r="L2756" s="1"/>
    </row>
    <row r="2757" spans="11:12">
      <c r="K2757" s="1"/>
      <c r="L2757" s="1"/>
    </row>
    <row r="2758" spans="11:12">
      <c r="K2758" s="1"/>
      <c r="L2758" s="1"/>
    </row>
    <row r="2759" spans="11:12">
      <c r="K2759" s="1"/>
      <c r="L2759" s="1"/>
    </row>
    <row r="2760" spans="11:12">
      <c r="K2760" s="1"/>
      <c r="L2760" s="1"/>
    </row>
    <row r="2761" spans="11:12">
      <c r="K2761" s="1"/>
      <c r="L2761" s="1"/>
    </row>
    <row r="2762" spans="11:12">
      <c r="K2762" s="1"/>
      <c r="L2762" s="1"/>
    </row>
    <row r="2763" spans="11:12">
      <c r="K2763" s="1"/>
      <c r="L2763" s="1"/>
    </row>
    <row r="2764" spans="11:12">
      <c r="K2764" s="1"/>
      <c r="L2764" s="1"/>
    </row>
    <row r="2765" spans="11:12">
      <c r="K2765" s="1"/>
      <c r="L2765" s="1"/>
    </row>
    <row r="2766" spans="11:12">
      <c r="K2766" s="1"/>
      <c r="L2766" s="1"/>
    </row>
    <row r="2767" spans="11:12">
      <c r="K2767" s="1"/>
      <c r="L2767" s="1"/>
    </row>
    <row r="2768" spans="11:12">
      <c r="K2768" s="1"/>
      <c r="L2768" s="1"/>
    </row>
    <row r="2769" spans="11:12">
      <c r="K2769" s="1"/>
      <c r="L2769" s="1"/>
    </row>
    <row r="2770" spans="11:12">
      <c r="K2770" s="1"/>
      <c r="L2770" s="1"/>
    </row>
    <row r="2771" spans="11:12">
      <c r="K2771" s="1"/>
      <c r="L2771" s="1"/>
    </row>
    <row r="2772" spans="11:12">
      <c r="K2772" s="1"/>
      <c r="L2772" s="1"/>
    </row>
    <row r="2773" spans="11:12">
      <c r="K2773" s="1"/>
      <c r="L2773" s="1"/>
    </row>
    <row r="2774" spans="11:12">
      <c r="K2774" s="1"/>
      <c r="L2774" s="1"/>
    </row>
    <row r="2775" spans="11:12">
      <c r="K2775" s="1"/>
      <c r="L2775" s="1"/>
    </row>
    <row r="2776" spans="11:12">
      <c r="K2776" s="1"/>
      <c r="L2776" s="1"/>
    </row>
    <row r="2777" spans="11:12">
      <c r="K2777" s="1"/>
      <c r="L2777" s="1"/>
    </row>
    <row r="2778" spans="11:12">
      <c r="K2778" s="1"/>
      <c r="L2778" s="1"/>
    </row>
    <row r="2779" spans="11:12">
      <c r="K2779" s="1"/>
      <c r="L2779" s="1"/>
    </row>
    <row r="2780" spans="11:12">
      <c r="K2780" s="1"/>
      <c r="L2780" s="1"/>
    </row>
    <row r="2781" spans="11:12">
      <c r="K2781" s="1"/>
      <c r="L2781" s="1"/>
    </row>
    <row r="2782" spans="11:12">
      <c r="K2782" s="1"/>
      <c r="L2782" s="1"/>
    </row>
    <row r="2783" spans="11:12">
      <c r="K2783" s="1"/>
      <c r="L2783" s="1"/>
    </row>
    <row r="2784" spans="11:12">
      <c r="K2784" s="1"/>
      <c r="L2784" s="1"/>
    </row>
    <row r="2785" spans="11:12">
      <c r="K2785" s="1"/>
      <c r="L2785" s="1"/>
    </row>
    <row r="2786" spans="11:12">
      <c r="K2786" s="1"/>
      <c r="L2786" s="1"/>
    </row>
    <row r="2787" spans="11:12">
      <c r="K2787" s="1"/>
      <c r="L2787" s="1"/>
    </row>
    <row r="2788" spans="11:12">
      <c r="K2788" s="1"/>
      <c r="L2788" s="1"/>
    </row>
    <row r="2789" spans="11:12">
      <c r="K2789" s="1"/>
      <c r="L2789" s="1"/>
    </row>
    <row r="2790" spans="11:12">
      <c r="K2790" s="1"/>
      <c r="L2790" s="1"/>
    </row>
    <row r="2791" spans="11:12">
      <c r="K2791" s="1"/>
      <c r="L2791" s="1"/>
    </row>
    <row r="2792" spans="11:12">
      <c r="K2792" s="1"/>
      <c r="L2792" s="1"/>
    </row>
    <row r="2793" spans="11:12">
      <c r="K2793" s="1"/>
      <c r="L2793" s="1"/>
    </row>
    <row r="2794" spans="11:12">
      <c r="K2794" s="1"/>
      <c r="L2794" s="1"/>
    </row>
    <row r="2795" spans="11:12">
      <c r="K2795" s="1"/>
      <c r="L2795" s="1"/>
    </row>
    <row r="2796" spans="11:12">
      <c r="K2796" s="1"/>
      <c r="L2796" s="1"/>
    </row>
    <row r="2797" spans="11:12">
      <c r="K2797" s="1"/>
      <c r="L2797" s="1"/>
    </row>
    <row r="2798" spans="11:12">
      <c r="K2798" s="1"/>
      <c r="L2798" s="1"/>
    </row>
    <row r="2799" spans="11:12">
      <c r="K2799" s="1"/>
      <c r="L2799" s="1"/>
    </row>
    <row r="2800" spans="11:12">
      <c r="K2800" s="1"/>
      <c r="L2800" s="1"/>
    </row>
    <row r="2801" spans="11:12">
      <c r="K2801" s="1"/>
      <c r="L2801" s="1"/>
    </row>
    <row r="2802" spans="11:12">
      <c r="K2802" s="1"/>
      <c r="L2802" s="1"/>
    </row>
    <row r="2803" spans="11:12">
      <c r="K2803" s="1"/>
      <c r="L2803" s="1"/>
    </row>
    <row r="2804" spans="11:12">
      <c r="K2804" s="1"/>
      <c r="L2804" s="1"/>
    </row>
    <row r="2805" spans="11:12">
      <c r="K2805" s="1"/>
      <c r="L2805" s="1"/>
    </row>
    <row r="2806" spans="11:12">
      <c r="K2806" s="1"/>
      <c r="L2806" s="1"/>
    </row>
    <row r="2807" spans="11:12">
      <c r="K2807" s="1"/>
      <c r="L2807" s="1"/>
    </row>
    <row r="2808" spans="11:12">
      <c r="K2808" s="1"/>
      <c r="L2808" s="1"/>
    </row>
    <row r="2809" spans="11:12">
      <c r="K2809" s="1"/>
      <c r="L2809" s="1"/>
    </row>
    <row r="2810" spans="11:12">
      <c r="K2810" s="1"/>
      <c r="L2810" s="1"/>
    </row>
    <row r="2811" spans="11:12">
      <c r="K2811" s="1"/>
      <c r="L2811" s="1"/>
    </row>
    <row r="2812" spans="11:12">
      <c r="K2812" s="1"/>
      <c r="L2812" s="1"/>
    </row>
    <row r="2813" spans="11:12">
      <c r="K2813" s="1"/>
      <c r="L2813" s="1"/>
    </row>
    <row r="2814" spans="11:12">
      <c r="K2814" s="1"/>
      <c r="L2814" s="1"/>
    </row>
    <row r="2815" spans="11:12">
      <c r="K2815" s="1"/>
      <c r="L2815" s="1"/>
    </row>
    <row r="2816" spans="11:12">
      <c r="K2816" s="1"/>
      <c r="L2816" s="1"/>
    </row>
    <row r="2817" spans="11:12">
      <c r="K2817" s="1"/>
      <c r="L2817" s="1"/>
    </row>
    <row r="2818" spans="11:12">
      <c r="K2818" s="1"/>
      <c r="L2818" s="1"/>
    </row>
    <row r="2819" spans="11:12">
      <c r="K2819" s="1"/>
      <c r="L2819" s="1"/>
    </row>
    <row r="2820" spans="11:12">
      <c r="K2820" s="1"/>
      <c r="L2820" s="1"/>
    </row>
    <row r="2821" spans="11:12">
      <c r="K2821" s="1"/>
      <c r="L2821" s="1"/>
    </row>
    <row r="2822" spans="11:12">
      <c r="K2822" s="1"/>
      <c r="L2822" s="1"/>
    </row>
    <row r="2823" spans="11:12">
      <c r="K2823" s="1"/>
      <c r="L2823" s="1"/>
    </row>
    <row r="2824" spans="11:12">
      <c r="K2824" s="1"/>
      <c r="L2824" s="1"/>
    </row>
    <row r="2825" spans="11:12">
      <c r="K2825" s="1"/>
      <c r="L2825" s="1"/>
    </row>
    <row r="2826" spans="11:12">
      <c r="K2826" s="1"/>
      <c r="L2826" s="1"/>
    </row>
    <row r="2827" spans="11:12">
      <c r="K2827" s="1"/>
      <c r="L2827" s="1"/>
    </row>
    <row r="2828" spans="11:12">
      <c r="K2828" s="1"/>
      <c r="L2828" s="1"/>
    </row>
    <row r="2829" spans="11:12">
      <c r="K2829" s="1"/>
      <c r="L2829" s="1"/>
    </row>
    <row r="2830" spans="11:12">
      <c r="K2830" s="1"/>
      <c r="L2830" s="1"/>
    </row>
    <row r="2831" spans="11:12">
      <c r="K2831" s="1"/>
      <c r="L2831" s="1"/>
    </row>
    <row r="2832" spans="11:12">
      <c r="K2832" s="1"/>
      <c r="L2832" s="1"/>
    </row>
    <row r="2833" spans="11:12">
      <c r="K2833" s="1"/>
      <c r="L2833" s="1"/>
    </row>
    <row r="2834" spans="11:12">
      <c r="K2834" s="1"/>
      <c r="L2834" s="1"/>
    </row>
    <row r="2835" spans="11:12">
      <c r="K2835" s="1"/>
      <c r="L2835" s="1"/>
    </row>
    <row r="2836" spans="11:12">
      <c r="K2836" s="1"/>
      <c r="L2836" s="1"/>
    </row>
    <row r="2837" spans="11:12">
      <c r="K2837" s="1"/>
      <c r="L2837" s="1"/>
    </row>
    <row r="2838" spans="11:12">
      <c r="K2838" s="1"/>
      <c r="L2838" s="1"/>
    </row>
    <row r="2839" spans="11:12">
      <c r="K2839" s="1"/>
      <c r="L2839" s="1"/>
    </row>
    <row r="2840" spans="11:12">
      <c r="K2840" s="1"/>
      <c r="L2840" s="1"/>
    </row>
    <row r="2841" spans="11:12">
      <c r="K2841" s="1"/>
      <c r="L2841" s="1"/>
    </row>
    <row r="2842" spans="11:12">
      <c r="K2842" s="1"/>
      <c r="L2842" s="1"/>
    </row>
    <row r="2843" spans="11:12">
      <c r="K2843" s="1"/>
      <c r="L2843" s="1"/>
    </row>
    <row r="2844" spans="11:12">
      <c r="K2844" s="1"/>
      <c r="L2844" s="1"/>
    </row>
    <row r="2845" spans="11:12">
      <c r="K2845" s="1"/>
      <c r="L2845" s="1"/>
    </row>
    <row r="2846" spans="11:12">
      <c r="K2846" s="1"/>
      <c r="L2846" s="1"/>
    </row>
    <row r="2847" spans="11:12">
      <c r="K2847" s="1"/>
      <c r="L2847" s="1"/>
    </row>
    <row r="2848" spans="11:12">
      <c r="K2848" s="1"/>
      <c r="L2848" s="1"/>
    </row>
    <row r="2849" spans="11:12">
      <c r="K2849" s="1"/>
      <c r="L2849" s="1"/>
    </row>
    <row r="2850" spans="11:12">
      <c r="K2850" s="1"/>
      <c r="L2850" s="1"/>
    </row>
    <row r="2851" spans="11:12">
      <c r="K2851" s="1"/>
      <c r="L2851" s="1"/>
    </row>
    <row r="2852" spans="11:12">
      <c r="K2852" s="1"/>
      <c r="L2852" s="1"/>
    </row>
    <row r="2853" spans="11:12">
      <c r="K2853" s="1"/>
      <c r="L2853" s="1"/>
    </row>
    <row r="2854" spans="11:12">
      <c r="K2854" s="1"/>
      <c r="L2854" s="1"/>
    </row>
    <row r="2855" spans="11:12">
      <c r="K2855" s="1"/>
      <c r="L2855" s="1"/>
    </row>
    <row r="2856" spans="11:12">
      <c r="K2856" s="1"/>
      <c r="L2856" s="1"/>
    </row>
    <row r="2857" spans="11:12">
      <c r="K2857" s="1"/>
      <c r="L2857" s="1"/>
    </row>
    <row r="2858" spans="11:12">
      <c r="K2858" s="1"/>
      <c r="L2858" s="1"/>
    </row>
    <row r="2859" spans="11:12">
      <c r="K2859" s="1"/>
      <c r="L2859" s="1"/>
    </row>
    <row r="2860" spans="11:12">
      <c r="K2860" s="1"/>
      <c r="L2860" s="1"/>
    </row>
    <row r="2861" spans="11:12">
      <c r="K2861" s="1"/>
      <c r="L2861" s="1"/>
    </row>
    <row r="2862" spans="11:12">
      <c r="K2862" s="1"/>
      <c r="L2862" s="1"/>
    </row>
    <row r="2863" spans="11:12">
      <c r="K2863" s="1"/>
      <c r="L2863" s="1"/>
    </row>
    <row r="2864" spans="11:12">
      <c r="K2864" s="1"/>
      <c r="L2864" s="1"/>
    </row>
    <row r="2865" spans="11:12">
      <c r="K2865" s="1"/>
      <c r="L2865" s="1"/>
    </row>
    <row r="2866" spans="11:12">
      <c r="K2866" s="1"/>
      <c r="L2866" s="1"/>
    </row>
    <row r="2867" spans="11:12">
      <c r="K2867" s="1"/>
      <c r="L2867" s="1"/>
    </row>
    <row r="2868" spans="11:12">
      <c r="K2868" s="1"/>
      <c r="L2868" s="1"/>
    </row>
    <row r="2869" spans="11:12">
      <c r="K2869" s="1"/>
      <c r="L2869" s="1"/>
    </row>
    <row r="2870" spans="11:12">
      <c r="K2870" s="1"/>
      <c r="L2870" s="1"/>
    </row>
    <row r="2871" spans="11:12">
      <c r="K2871" s="1"/>
      <c r="L2871" s="1"/>
    </row>
    <row r="2872" spans="11:12">
      <c r="K2872" s="1"/>
      <c r="L2872" s="1"/>
    </row>
    <row r="2873" spans="11:12">
      <c r="K2873" s="1"/>
      <c r="L2873" s="1"/>
    </row>
    <row r="2874" spans="11:12">
      <c r="K2874" s="1"/>
      <c r="L2874" s="1"/>
    </row>
    <row r="2875" spans="11:12">
      <c r="K2875" s="1"/>
      <c r="L2875" s="1"/>
    </row>
    <row r="2876" spans="11:12">
      <c r="K2876" s="1"/>
      <c r="L2876" s="1"/>
    </row>
    <row r="2877" spans="11:12">
      <c r="K2877" s="1"/>
      <c r="L2877" s="1"/>
    </row>
    <row r="2878" spans="11:12">
      <c r="K2878" s="1"/>
      <c r="L2878" s="1"/>
    </row>
    <row r="2879" spans="11:12">
      <c r="K2879" s="1"/>
      <c r="L2879" s="1"/>
    </row>
    <row r="2880" spans="11:12">
      <c r="K2880" s="1"/>
      <c r="L2880" s="1"/>
    </row>
    <row r="2881" spans="11:12">
      <c r="K2881" s="1"/>
      <c r="L2881" s="1"/>
    </row>
    <row r="2882" spans="11:12">
      <c r="K2882" s="1"/>
      <c r="L2882" s="1"/>
    </row>
    <row r="2883" spans="11:12">
      <c r="K2883" s="1"/>
      <c r="L2883" s="1"/>
    </row>
    <row r="2884" spans="11:12">
      <c r="K2884" s="1"/>
      <c r="L2884" s="1"/>
    </row>
    <row r="2885" spans="11:12">
      <c r="K2885" s="1"/>
      <c r="L2885" s="1"/>
    </row>
    <row r="2886" spans="11:12">
      <c r="K2886" s="1"/>
      <c r="L2886" s="1"/>
    </row>
    <row r="2887" spans="11:12">
      <c r="K2887" s="1"/>
      <c r="L2887" s="1"/>
    </row>
    <row r="2888" spans="11:12">
      <c r="K2888" s="1"/>
      <c r="L2888" s="1"/>
    </row>
    <row r="2889" spans="11:12">
      <c r="K2889" s="1"/>
      <c r="L2889" s="1"/>
    </row>
    <row r="2890" spans="11:12">
      <c r="K2890" s="1"/>
      <c r="L2890" s="1"/>
    </row>
    <row r="2891" spans="11:12">
      <c r="K2891" s="1"/>
      <c r="L2891" s="1"/>
    </row>
    <row r="2892" spans="11:12">
      <c r="K2892" s="1"/>
      <c r="L2892" s="1"/>
    </row>
    <row r="2893" spans="11:12">
      <c r="K2893" s="1"/>
      <c r="L2893" s="1"/>
    </row>
    <row r="2894" spans="11:12">
      <c r="K2894" s="1"/>
      <c r="L2894" s="1"/>
    </row>
    <row r="2895" spans="11:12">
      <c r="K2895" s="1"/>
      <c r="L2895" s="1"/>
    </row>
    <row r="2896" spans="11:12">
      <c r="K2896" s="1"/>
      <c r="L2896" s="1"/>
    </row>
    <row r="2897" spans="11:12">
      <c r="K2897" s="1"/>
      <c r="L2897" s="1"/>
    </row>
    <row r="2898" spans="11:12">
      <c r="K2898" s="1"/>
      <c r="L2898" s="1"/>
    </row>
    <row r="2899" spans="11:12">
      <c r="K2899" s="1"/>
      <c r="L2899" s="1"/>
    </row>
    <row r="2900" spans="11:12">
      <c r="K2900" s="1"/>
      <c r="L2900" s="1"/>
    </row>
    <row r="2901" spans="11:12">
      <c r="K2901" s="1"/>
      <c r="L2901" s="1"/>
    </row>
    <row r="2902" spans="11:12">
      <c r="K2902" s="1"/>
      <c r="L2902" s="1"/>
    </row>
    <row r="2903" spans="11:12">
      <c r="K2903" s="1"/>
      <c r="L2903" s="1"/>
    </row>
    <row r="2904" spans="11:12">
      <c r="K2904" s="1"/>
      <c r="L2904" s="1"/>
    </row>
    <row r="2905" spans="11:12">
      <c r="K2905" s="1"/>
      <c r="L2905" s="1"/>
    </row>
    <row r="2906" spans="11:12">
      <c r="K2906" s="1"/>
      <c r="L2906" s="1"/>
    </row>
    <row r="2907" spans="11:12">
      <c r="K2907" s="1"/>
      <c r="L2907" s="1"/>
    </row>
    <row r="2908" spans="11:12">
      <c r="K2908" s="1"/>
      <c r="L2908" s="1"/>
    </row>
    <row r="2909" spans="11:12">
      <c r="K2909" s="1"/>
      <c r="L2909" s="1"/>
    </row>
    <row r="2910" spans="11:12">
      <c r="K2910" s="1"/>
      <c r="L2910" s="1"/>
    </row>
    <row r="2911" spans="11:12">
      <c r="K2911" s="1"/>
      <c r="L2911" s="1"/>
    </row>
    <row r="2912" spans="11:12">
      <c r="K2912" s="1"/>
      <c r="L2912" s="1"/>
    </row>
    <row r="2913" spans="11:12">
      <c r="K2913" s="1"/>
      <c r="L2913" s="1"/>
    </row>
    <row r="2914" spans="11:12">
      <c r="K2914" s="1"/>
      <c r="L2914" s="1"/>
    </row>
    <row r="2915" spans="11:12">
      <c r="K2915" s="1"/>
      <c r="L2915" s="1"/>
    </row>
    <row r="2916" spans="11:12">
      <c r="K2916" s="1"/>
      <c r="L2916" s="1"/>
    </row>
    <row r="2917" spans="11:12">
      <c r="K2917" s="1"/>
      <c r="L2917" s="1"/>
    </row>
    <row r="2918" spans="11:12">
      <c r="K2918" s="1"/>
      <c r="L2918" s="1"/>
    </row>
    <row r="2919" spans="11:12">
      <c r="K2919" s="1"/>
      <c r="L2919" s="1"/>
    </row>
    <row r="2920" spans="11:12">
      <c r="K2920" s="1"/>
      <c r="L2920" s="1"/>
    </row>
    <row r="2921" spans="11:12">
      <c r="K2921" s="1"/>
      <c r="L2921" s="1"/>
    </row>
    <row r="2922" spans="11:12">
      <c r="K2922" s="1"/>
      <c r="L2922" s="1"/>
    </row>
    <row r="2923" spans="11:12">
      <c r="K2923" s="1"/>
      <c r="L2923" s="1"/>
    </row>
    <row r="2924" spans="11:12">
      <c r="K2924" s="1"/>
      <c r="L2924" s="1"/>
    </row>
    <row r="2925" spans="11:12">
      <c r="K2925" s="1"/>
      <c r="L2925" s="1"/>
    </row>
    <row r="2926" spans="11:12">
      <c r="K2926" s="1"/>
      <c r="L2926" s="1"/>
    </row>
    <row r="2927" spans="11:12">
      <c r="K2927" s="1"/>
      <c r="L2927" s="1"/>
    </row>
    <row r="2928" spans="11:12">
      <c r="K2928" s="1"/>
      <c r="L2928" s="1"/>
    </row>
    <row r="2929" spans="11:12">
      <c r="K2929" s="1"/>
      <c r="L2929" s="1"/>
    </row>
    <row r="2930" spans="11:12">
      <c r="K2930" s="1"/>
      <c r="L2930" s="1"/>
    </row>
    <row r="2931" spans="11:12">
      <c r="K2931" s="1"/>
      <c r="L2931" s="1"/>
    </row>
    <row r="2932" spans="11:12">
      <c r="K2932" s="1"/>
      <c r="L2932" s="1"/>
    </row>
    <row r="2933" spans="11:12">
      <c r="K2933" s="1"/>
      <c r="L2933" s="1"/>
    </row>
    <row r="2934" spans="11:12">
      <c r="K2934" s="1"/>
      <c r="L2934" s="1"/>
    </row>
    <row r="2935" spans="11:12">
      <c r="K2935" s="1"/>
      <c r="L2935" s="1"/>
    </row>
    <row r="2936" spans="11:12">
      <c r="K2936" s="1"/>
      <c r="L2936" s="1"/>
    </row>
    <row r="2937" spans="11:12">
      <c r="K2937" s="1"/>
      <c r="L2937" s="1"/>
    </row>
    <row r="2938" spans="11:12">
      <c r="K2938" s="1"/>
      <c r="L2938" s="1"/>
    </row>
    <row r="2939" spans="11:12">
      <c r="K2939" s="1"/>
      <c r="L2939" s="1"/>
    </row>
    <row r="2940" spans="11:12">
      <c r="K2940" s="1"/>
      <c r="L2940" s="1"/>
    </row>
    <row r="2941" spans="11:12">
      <c r="K2941" s="1"/>
      <c r="L2941" s="1"/>
    </row>
    <row r="2942" spans="11:12">
      <c r="K2942" s="1"/>
      <c r="L2942" s="1"/>
    </row>
    <row r="2943" spans="11:12">
      <c r="K2943" s="1"/>
      <c r="L2943" s="1"/>
    </row>
    <row r="2944" spans="11:12">
      <c r="K2944" s="1"/>
      <c r="L2944" s="1"/>
    </row>
    <row r="2945" spans="11:12">
      <c r="K2945" s="1"/>
      <c r="L2945" s="1"/>
    </row>
    <row r="2946" spans="11:12">
      <c r="K2946" s="1"/>
      <c r="L2946" s="1"/>
    </row>
    <row r="2947" spans="11:12">
      <c r="K2947" s="1"/>
      <c r="L2947" s="1"/>
    </row>
    <row r="2948" spans="11:12">
      <c r="K2948" s="1"/>
      <c r="L2948" s="1"/>
    </row>
    <row r="2949" spans="11:12">
      <c r="K2949" s="1"/>
      <c r="L2949" s="1"/>
    </row>
    <row r="2950" spans="11:12">
      <c r="K2950" s="1"/>
      <c r="L2950" s="1"/>
    </row>
    <row r="2951" spans="11:12">
      <c r="K2951" s="1"/>
      <c r="L2951" s="1"/>
    </row>
    <row r="2952" spans="11:12">
      <c r="K2952" s="1"/>
      <c r="L2952" s="1"/>
    </row>
    <row r="2953" spans="11:12">
      <c r="K2953" s="1"/>
      <c r="L2953" s="1"/>
    </row>
    <row r="2954" spans="11:12">
      <c r="K2954" s="1"/>
      <c r="L2954" s="1"/>
    </row>
    <row r="2955" spans="11:12">
      <c r="K2955" s="1"/>
      <c r="L2955" s="1"/>
    </row>
    <row r="2956" spans="11:12">
      <c r="K2956" s="1"/>
      <c r="L2956" s="1"/>
    </row>
    <row r="2957" spans="11:12">
      <c r="K2957" s="1"/>
      <c r="L2957" s="1"/>
    </row>
    <row r="2958" spans="11:12">
      <c r="K2958" s="1"/>
      <c r="L2958" s="1"/>
    </row>
    <row r="2959" spans="11:12">
      <c r="K2959" s="1"/>
      <c r="L2959" s="1"/>
    </row>
    <row r="2960" spans="11:12">
      <c r="K2960" s="1"/>
      <c r="L2960" s="1"/>
    </row>
    <row r="2961" spans="11:12">
      <c r="K2961" s="1"/>
      <c r="L2961" s="1"/>
    </row>
    <row r="2962" spans="11:12">
      <c r="K2962" s="1"/>
      <c r="L2962" s="1"/>
    </row>
    <row r="2963" spans="11:12">
      <c r="K2963" s="1"/>
      <c r="L2963" s="1"/>
    </row>
    <row r="2964" spans="11:12">
      <c r="K2964" s="1"/>
      <c r="L2964" s="1"/>
    </row>
    <row r="2965" spans="11:12">
      <c r="K2965" s="1"/>
      <c r="L2965" s="1"/>
    </row>
    <row r="2966" spans="11:12">
      <c r="K2966" s="1"/>
      <c r="L2966" s="1"/>
    </row>
    <row r="2967" spans="11:12">
      <c r="K2967" s="1"/>
      <c r="L2967" s="1"/>
    </row>
    <row r="2968" spans="11:12">
      <c r="K2968" s="1"/>
      <c r="L2968" s="1"/>
    </row>
    <row r="2969" spans="11:12">
      <c r="K2969" s="1"/>
      <c r="L2969" s="1"/>
    </row>
    <row r="2970" spans="11:12">
      <c r="K2970" s="1"/>
      <c r="L2970" s="1"/>
    </row>
    <row r="2971" spans="11:12">
      <c r="K2971" s="1"/>
      <c r="L2971" s="1"/>
    </row>
    <row r="2972" spans="11:12">
      <c r="K2972" s="1"/>
      <c r="L2972" s="1"/>
    </row>
    <row r="2973" spans="11:12">
      <c r="K2973" s="1"/>
      <c r="L2973" s="1"/>
    </row>
    <row r="2974" spans="11:12">
      <c r="K2974" s="1"/>
      <c r="L2974" s="1"/>
    </row>
    <row r="2975" spans="11:12">
      <c r="K2975" s="1"/>
      <c r="L2975" s="1"/>
    </row>
    <row r="2976" spans="11:12">
      <c r="K2976" s="1"/>
      <c r="L2976" s="1"/>
    </row>
    <row r="2977" spans="11:12">
      <c r="K2977" s="1"/>
      <c r="L2977" s="1"/>
    </row>
    <row r="2978" spans="11:12">
      <c r="K2978" s="1"/>
      <c r="L2978" s="1"/>
    </row>
    <row r="2979" spans="11:12">
      <c r="K2979" s="1"/>
      <c r="L2979" s="1"/>
    </row>
    <row r="2980" spans="11:12">
      <c r="K2980" s="1"/>
      <c r="L2980" s="1"/>
    </row>
    <row r="2981" spans="11:12">
      <c r="K2981" s="1"/>
      <c r="L2981" s="1"/>
    </row>
    <row r="2982" spans="11:12">
      <c r="K2982" s="1"/>
      <c r="L2982" s="1"/>
    </row>
    <row r="2983" spans="11:12">
      <c r="K2983" s="1"/>
      <c r="L2983" s="1"/>
    </row>
    <row r="2984" spans="11:12">
      <c r="K2984" s="1"/>
      <c r="L2984" s="1"/>
    </row>
    <row r="2985" spans="11:12">
      <c r="K2985" s="1"/>
      <c r="L2985" s="1"/>
    </row>
    <row r="2986" spans="11:12">
      <c r="K2986" s="1"/>
      <c r="L2986" s="1"/>
    </row>
    <row r="2987" spans="11:12">
      <c r="K2987" s="1"/>
      <c r="L2987" s="1"/>
    </row>
    <row r="2988" spans="11:12">
      <c r="K2988" s="1"/>
      <c r="L2988" s="1"/>
    </row>
    <row r="2989" spans="11:12">
      <c r="K2989" s="1"/>
      <c r="L2989" s="1"/>
    </row>
    <row r="2990" spans="11:12">
      <c r="K2990" s="1"/>
      <c r="L2990" s="1"/>
    </row>
    <row r="2991" spans="11:12">
      <c r="K2991" s="1"/>
      <c r="L2991" s="1"/>
    </row>
    <row r="2992" spans="11:12">
      <c r="K2992" s="1"/>
      <c r="L2992" s="1"/>
    </row>
    <row r="2993" spans="11:12">
      <c r="K2993" s="1"/>
      <c r="L2993" s="1"/>
    </row>
    <row r="2994" spans="11:12">
      <c r="K2994" s="1"/>
      <c r="L2994" s="1"/>
    </row>
    <row r="2995" spans="11:12">
      <c r="K2995" s="1"/>
      <c r="L2995" s="1"/>
    </row>
    <row r="2996" spans="11:12">
      <c r="K2996" s="1"/>
      <c r="L2996" s="1"/>
    </row>
    <row r="2997" spans="11:12">
      <c r="K2997" s="1"/>
      <c r="L2997" s="1"/>
    </row>
    <row r="2998" spans="11:12">
      <c r="K2998" s="1"/>
      <c r="L2998" s="1"/>
    </row>
    <row r="2999" spans="11:12">
      <c r="K2999" s="1"/>
      <c r="L2999" s="1"/>
    </row>
    <row r="3000" spans="11:12">
      <c r="K3000" s="1"/>
      <c r="L3000" s="1"/>
    </row>
    <row r="3001" spans="11:12">
      <c r="K3001" s="1"/>
      <c r="L3001" s="1"/>
    </row>
    <row r="3002" spans="11:12">
      <c r="K3002" s="1"/>
      <c r="L3002" s="1"/>
    </row>
    <row r="3003" spans="11:12">
      <c r="K3003" s="1"/>
      <c r="L3003" s="1"/>
    </row>
    <row r="3004" spans="11:12">
      <c r="K3004" s="1"/>
      <c r="L3004" s="1"/>
    </row>
    <row r="3005" spans="11:12">
      <c r="K3005" s="1"/>
      <c r="L3005" s="1"/>
    </row>
    <row r="3006" spans="11:12">
      <c r="K3006" s="1"/>
      <c r="L3006" s="1"/>
    </row>
    <row r="3007" spans="11:12">
      <c r="K3007" s="1"/>
      <c r="L3007" s="1"/>
    </row>
    <row r="3008" spans="11:12">
      <c r="K3008" s="1"/>
      <c r="L3008" s="1"/>
    </row>
    <row r="3009" spans="11:12">
      <c r="K3009" s="1"/>
      <c r="L3009" s="1"/>
    </row>
    <row r="3010" spans="11:12">
      <c r="K3010" s="1"/>
      <c r="L3010" s="1"/>
    </row>
    <row r="3011" spans="11:12">
      <c r="K3011" s="1"/>
      <c r="L3011" s="1"/>
    </row>
    <row r="3012" spans="11:12">
      <c r="K3012" s="1"/>
      <c r="L3012" s="1"/>
    </row>
    <row r="3013" spans="11:12">
      <c r="K3013" s="1"/>
      <c r="L3013" s="1"/>
    </row>
    <row r="3014" spans="11:12">
      <c r="K3014" s="1"/>
      <c r="L3014" s="1"/>
    </row>
    <row r="3015" spans="11:12">
      <c r="K3015" s="1"/>
      <c r="L3015" s="1"/>
    </row>
    <row r="3016" spans="11:12">
      <c r="K3016" s="1"/>
      <c r="L3016" s="1"/>
    </row>
    <row r="3017" spans="11:12">
      <c r="K3017" s="1"/>
      <c r="L3017" s="1"/>
    </row>
    <row r="3018" spans="11:12">
      <c r="K3018" s="1"/>
      <c r="L3018" s="1"/>
    </row>
    <row r="3019" spans="11:12">
      <c r="K3019" s="1"/>
      <c r="L3019" s="1"/>
    </row>
    <row r="3020" spans="11:12">
      <c r="K3020" s="1"/>
      <c r="L3020" s="1"/>
    </row>
    <row r="3021" spans="11:12">
      <c r="K3021" s="1"/>
      <c r="L3021" s="1"/>
    </row>
    <row r="3022" spans="11:12">
      <c r="K3022" s="1"/>
      <c r="L3022" s="1"/>
    </row>
    <row r="3023" spans="11:12">
      <c r="K3023" s="1"/>
      <c r="L3023" s="1"/>
    </row>
    <row r="3024" spans="11:12">
      <c r="K3024" s="1"/>
      <c r="L3024" s="1"/>
    </row>
    <row r="3025" spans="11:12">
      <c r="K3025" s="1"/>
      <c r="L3025" s="1"/>
    </row>
    <row r="3026" spans="11:12">
      <c r="K3026" s="1"/>
      <c r="L3026" s="1"/>
    </row>
    <row r="3027" spans="11:12">
      <c r="K3027" s="1"/>
      <c r="L3027" s="1"/>
    </row>
    <row r="3028" spans="11:12">
      <c r="K3028" s="1"/>
      <c r="L3028" s="1"/>
    </row>
    <row r="3029" spans="11:12">
      <c r="K3029" s="1"/>
      <c r="L3029" s="1"/>
    </row>
    <row r="3030" spans="11:12">
      <c r="K3030" s="1"/>
      <c r="L3030" s="1"/>
    </row>
    <row r="3031" spans="11:12">
      <c r="K3031" s="1"/>
      <c r="L3031" s="1"/>
    </row>
    <row r="3032" spans="11:12">
      <c r="K3032" s="1"/>
      <c r="L3032" s="1"/>
    </row>
    <row r="3033" spans="11:12">
      <c r="K3033" s="1"/>
      <c r="L3033" s="1"/>
    </row>
    <row r="3034" spans="11:12">
      <c r="K3034" s="1"/>
      <c r="L3034" s="1"/>
    </row>
    <row r="3035" spans="11:12">
      <c r="K3035" s="1"/>
      <c r="L3035" s="1"/>
    </row>
    <row r="3036" spans="11:12">
      <c r="K3036" s="1"/>
      <c r="L3036" s="1"/>
    </row>
    <row r="3037" spans="11:12">
      <c r="K3037" s="1"/>
      <c r="L3037" s="1"/>
    </row>
    <row r="3038" spans="11:12">
      <c r="K3038" s="1"/>
      <c r="L3038" s="1"/>
    </row>
    <row r="3039" spans="11:12">
      <c r="K3039" s="1"/>
      <c r="L3039" s="1"/>
    </row>
    <row r="3040" spans="11:12">
      <c r="K3040" s="1"/>
      <c r="L3040" s="1"/>
    </row>
    <row r="3041" spans="11:12">
      <c r="K3041" s="1"/>
      <c r="L3041" s="1"/>
    </row>
    <row r="3042" spans="11:12">
      <c r="K3042" s="1"/>
      <c r="L3042" s="1"/>
    </row>
    <row r="3043" spans="11:12">
      <c r="K3043" s="1"/>
      <c r="L3043" s="1"/>
    </row>
    <row r="3044" spans="11:12">
      <c r="K3044" s="1"/>
      <c r="L3044" s="1"/>
    </row>
    <row r="3045" spans="11:12">
      <c r="K3045" s="1"/>
      <c r="L3045" s="1"/>
    </row>
    <row r="3046" spans="11:12">
      <c r="K3046" s="1"/>
      <c r="L3046" s="1"/>
    </row>
    <row r="3047" spans="11:12">
      <c r="K3047" s="1"/>
      <c r="L3047" s="1"/>
    </row>
    <row r="3048" spans="11:12">
      <c r="K3048" s="1"/>
      <c r="L3048" s="1"/>
    </row>
    <row r="3049" spans="11:12">
      <c r="K3049" s="1"/>
      <c r="L3049" s="1"/>
    </row>
    <row r="3050" spans="11:12">
      <c r="K3050" s="1"/>
      <c r="L3050" s="1"/>
    </row>
    <row r="3051" spans="11:12">
      <c r="K3051" s="1"/>
      <c r="L3051" s="1"/>
    </row>
    <row r="3052" spans="11:12">
      <c r="K3052" s="1"/>
      <c r="L3052" s="1"/>
    </row>
    <row r="3053" spans="11:12">
      <c r="K3053" s="1"/>
      <c r="L3053" s="1"/>
    </row>
    <row r="3054" spans="11:12">
      <c r="K3054" s="1"/>
      <c r="L3054" s="1"/>
    </row>
    <row r="3055" spans="11:12">
      <c r="K3055" s="1"/>
      <c r="L3055" s="1"/>
    </row>
    <row r="3056" spans="11:12">
      <c r="K3056" s="1"/>
      <c r="L3056" s="1"/>
    </row>
    <row r="3057" spans="11:12">
      <c r="K3057" s="1"/>
      <c r="L3057" s="1"/>
    </row>
    <row r="3058" spans="11:12">
      <c r="K3058" s="1"/>
      <c r="L3058" s="1"/>
    </row>
    <row r="3059" spans="11:12">
      <c r="K3059" s="1"/>
      <c r="L3059" s="1"/>
    </row>
    <row r="3060" spans="11:12">
      <c r="K3060" s="1"/>
      <c r="L3060" s="1"/>
    </row>
    <row r="3061" spans="11:12">
      <c r="K3061" s="1"/>
      <c r="L3061" s="1"/>
    </row>
    <row r="3062" spans="11:12">
      <c r="K3062" s="1"/>
      <c r="L3062" s="1"/>
    </row>
    <row r="3063" spans="11:12">
      <c r="K3063" s="1"/>
      <c r="L3063" s="1"/>
    </row>
    <row r="3064" spans="11:12">
      <c r="K3064" s="1"/>
      <c r="L3064" s="1"/>
    </row>
    <row r="3065" spans="11:12">
      <c r="K3065" s="1"/>
      <c r="L3065" s="1"/>
    </row>
    <row r="3066" spans="11:12">
      <c r="K3066" s="1"/>
      <c r="L3066" s="1"/>
    </row>
    <row r="3067" spans="11:12">
      <c r="K3067" s="1"/>
      <c r="L3067" s="1"/>
    </row>
    <row r="3068" spans="11:12">
      <c r="K3068" s="1"/>
      <c r="L3068" s="1"/>
    </row>
    <row r="3069" spans="11:12">
      <c r="K3069" s="1"/>
      <c r="L3069" s="1"/>
    </row>
    <row r="3070" spans="11:12">
      <c r="K3070" s="1"/>
      <c r="L3070" s="1"/>
    </row>
    <row r="3071" spans="11:12">
      <c r="K3071" s="1"/>
      <c r="L3071" s="1"/>
    </row>
    <row r="3072" spans="11:12">
      <c r="K3072" s="1"/>
      <c r="L3072" s="1"/>
    </row>
    <row r="3073" spans="11:12">
      <c r="K3073" s="1"/>
      <c r="L3073" s="1"/>
    </row>
    <row r="3074" spans="11:12">
      <c r="K3074" s="1"/>
      <c r="L3074" s="1"/>
    </row>
    <row r="3075" spans="11:12">
      <c r="K3075" s="1"/>
      <c r="L3075" s="1"/>
    </row>
    <row r="3076" spans="11:12">
      <c r="K3076" s="1"/>
      <c r="L3076" s="1"/>
    </row>
    <row r="3077" spans="11:12">
      <c r="K3077" s="1"/>
      <c r="L3077" s="1"/>
    </row>
    <row r="3078" spans="11:12">
      <c r="K3078" s="1"/>
      <c r="L3078" s="1"/>
    </row>
    <row r="3079" spans="11:12">
      <c r="K3079" s="1"/>
      <c r="L3079" s="1"/>
    </row>
    <row r="3080" spans="11:12">
      <c r="K3080" s="1"/>
      <c r="L3080" s="1"/>
    </row>
    <row r="3081" spans="11:12">
      <c r="K3081" s="1"/>
      <c r="L3081" s="1"/>
    </row>
    <row r="3082" spans="11:12">
      <c r="K3082" s="1"/>
      <c r="L3082" s="1"/>
    </row>
    <row r="3083" spans="11:12">
      <c r="K3083" s="1"/>
      <c r="L3083" s="1"/>
    </row>
    <row r="3084" spans="11:12">
      <c r="K3084" s="1"/>
      <c r="L3084" s="1"/>
    </row>
    <row r="3085" spans="11:12">
      <c r="K3085" s="1"/>
      <c r="L3085" s="1"/>
    </row>
    <row r="3086" spans="11:12">
      <c r="K3086" s="1"/>
      <c r="L3086" s="1"/>
    </row>
    <row r="3087" spans="11:12">
      <c r="K3087" s="1"/>
      <c r="L3087" s="1"/>
    </row>
    <row r="3088" spans="11:12">
      <c r="K3088" s="1"/>
      <c r="L3088" s="1"/>
    </row>
    <row r="3089" spans="11:12">
      <c r="K3089" s="1"/>
      <c r="L3089" s="1"/>
    </row>
    <row r="3090" spans="11:12">
      <c r="K3090" s="1"/>
      <c r="L3090" s="1"/>
    </row>
    <row r="3091" spans="11:12">
      <c r="K3091" s="1"/>
      <c r="L3091" s="1"/>
    </row>
    <row r="3092" spans="11:12">
      <c r="K3092" s="1"/>
      <c r="L3092" s="1"/>
    </row>
    <row r="3093" spans="11:12">
      <c r="K3093" s="1"/>
      <c r="L3093" s="1"/>
    </row>
    <row r="3094" spans="11:12">
      <c r="K3094" s="1"/>
      <c r="L3094" s="1"/>
    </row>
    <row r="3095" spans="11:12">
      <c r="K3095" s="1"/>
      <c r="L3095" s="1"/>
    </row>
    <row r="3096" spans="11:12">
      <c r="K3096" s="1"/>
      <c r="L3096" s="1"/>
    </row>
    <row r="3097" spans="11:12">
      <c r="K3097" s="1"/>
      <c r="L3097" s="1"/>
    </row>
    <row r="3098" spans="11:12">
      <c r="K3098" s="1"/>
      <c r="L3098" s="1"/>
    </row>
    <row r="3099" spans="11:12">
      <c r="K3099" s="1"/>
      <c r="L3099" s="1"/>
    </row>
    <row r="3100" spans="11:12">
      <c r="K3100" s="1"/>
      <c r="L3100" s="1"/>
    </row>
    <row r="3101" spans="11:12">
      <c r="K3101" s="1"/>
      <c r="L3101" s="1"/>
    </row>
    <row r="3102" spans="11:12">
      <c r="K3102" s="1"/>
      <c r="L3102" s="1"/>
    </row>
    <row r="3103" spans="11:12">
      <c r="K3103" s="1"/>
      <c r="L3103" s="1"/>
    </row>
    <row r="3104" spans="11:12">
      <c r="K3104" s="1"/>
      <c r="L3104" s="1"/>
    </row>
    <row r="3105" spans="11:12">
      <c r="K3105" s="1"/>
      <c r="L3105" s="1"/>
    </row>
    <row r="3106" spans="11:12">
      <c r="K3106" s="1"/>
      <c r="L3106" s="1"/>
    </row>
    <row r="3107" spans="11:12">
      <c r="K3107" s="1"/>
      <c r="L3107" s="1"/>
    </row>
    <row r="3108" spans="11:12">
      <c r="K3108" s="1"/>
      <c r="L3108" s="1"/>
    </row>
    <row r="3109" spans="11:12">
      <c r="K3109" s="1"/>
      <c r="L3109" s="1"/>
    </row>
    <row r="3110" spans="11:12">
      <c r="K3110" s="1"/>
      <c r="L3110" s="1"/>
    </row>
    <row r="3111" spans="11:12">
      <c r="K3111" s="1"/>
      <c r="L3111" s="1"/>
    </row>
    <row r="3112" spans="11:12">
      <c r="K3112" s="1"/>
      <c r="L3112" s="1"/>
    </row>
    <row r="3113" spans="11:12">
      <c r="K3113" s="1"/>
      <c r="L3113" s="1"/>
    </row>
    <row r="3114" spans="11:12">
      <c r="K3114" s="1"/>
      <c r="L3114" s="1"/>
    </row>
    <row r="3115" spans="11:12">
      <c r="K3115" s="1"/>
      <c r="L3115" s="1"/>
    </row>
    <row r="3116" spans="11:12">
      <c r="K3116" s="1"/>
      <c r="L3116" s="1"/>
    </row>
    <row r="3117" spans="11:12">
      <c r="K3117" s="1"/>
      <c r="L3117" s="1"/>
    </row>
    <row r="3118" spans="11:12">
      <c r="K3118" s="1"/>
      <c r="L3118" s="1"/>
    </row>
    <row r="3119" spans="11:12">
      <c r="K3119" s="1"/>
      <c r="L3119" s="1"/>
    </row>
    <row r="3120" spans="11:12">
      <c r="K3120" s="1"/>
      <c r="L3120" s="1"/>
    </row>
    <row r="3121" spans="11:12">
      <c r="K3121" s="1"/>
      <c r="L3121" s="1"/>
    </row>
    <row r="3122" spans="11:12">
      <c r="K3122" s="1"/>
      <c r="L3122" s="1"/>
    </row>
    <row r="3123" spans="11:12">
      <c r="K3123" s="1"/>
      <c r="L3123" s="1"/>
    </row>
    <row r="3124" spans="11:12">
      <c r="K3124" s="1"/>
      <c r="L3124" s="1"/>
    </row>
    <row r="3125" spans="11:12">
      <c r="K3125" s="1"/>
      <c r="L3125" s="1"/>
    </row>
    <row r="3126" spans="11:12">
      <c r="K3126" s="1"/>
      <c r="L3126" s="1"/>
    </row>
    <row r="3127" spans="11:12">
      <c r="K3127" s="1"/>
      <c r="L3127" s="1"/>
    </row>
    <row r="3128" spans="11:12">
      <c r="K3128" s="1"/>
      <c r="L3128" s="1"/>
    </row>
    <row r="3129" spans="11:12">
      <c r="K3129" s="1"/>
      <c r="L3129" s="1"/>
    </row>
    <row r="3130" spans="11:12">
      <c r="K3130" s="1"/>
      <c r="L3130" s="1"/>
    </row>
    <row r="3131" spans="11:12">
      <c r="K3131" s="1"/>
      <c r="L3131" s="1"/>
    </row>
    <row r="3132" spans="11:12">
      <c r="K3132" s="1"/>
      <c r="L3132" s="1"/>
    </row>
    <row r="3133" spans="11:12">
      <c r="K3133" s="1"/>
      <c r="L3133" s="1"/>
    </row>
    <row r="3134" spans="11:12">
      <c r="K3134" s="1"/>
      <c r="L3134" s="1"/>
    </row>
    <row r="3135" spans="11:12">
      <c r="K3135" s="1"/>
      <c r="L3135" s="1"/>
    </row>
    <row r="3136" spans="11:12">
      <c r="K3136" s="1"/>
      <c r="L3136" s="1"/>
    </row>
    <row r="3137" spans="11:12">
      <c r="K3137" s="1"/>
      <c r="L3137" s="1"/>
    </row>
    <row r="3138" spans="11:12">
      <c r="K3138" s="1"/>
      <c r="L3138" s="1"/>
    </row>
    <row r="3139" spans="11:12">
      <c r="K3139" s="1"/>
      <c r="L3139" s="1"/>
    </row>
    <row r="3140" spans="11:12">
      <c r="K3140" s="1"/>
      <c r="L3140" s="1"/>
    </row>
    <row r="3141" spans="11:12">
      <c r="K3141" s="1"/>
      <c r="L3141" s="1"/>
    </row>
    <row r="3142" spans="11:12">
      <c r="K3142" s="1"/>
      <c r="L3142" s="1"/>
    </row>
    <row r="3143" spans="11:12">
      <c r="K3143" s="1"/>
      <c r="L3143" s="1"/>
    </row>
    <row r="3144" spans="11:12">
      <c r="K3144" s="1"/>
      <c r="L3144" s="1"/>
    </row>
    <row r="3145" spans="11:12">
      <c r="K3145" s="1"/>
      <c r="L3145" s="1"/>
    </row>
    <row r="3146" spans="11:12">
      <c r="K3146" s="1"/>
      <c r="L3146" s="1"/>
    </row>
    <row r="3147" spans="11:12">
      <c r="K3147" s="1"/>
      <c r="L3147" s="1"/>
    </row>
    <row r="3148" spans="11:12">
      <c r="K3148" s="1"/>
      <c r="L3148" s="1"/>
    </row>
    <row r="3149" spans="11:12">
      <c r="K3149" s="1"/>
      <c r="L3149" s="1"/>
    </row>
    <row r="3150" spans="11:12">
      <c r="K3150" s="1"/>
      <c r="L3150" s="1"/>
    </row>
    <row r="3151" spans="11:12">
      <c r="K3151" s="1"/>
      <c r="L3151" s="1"/>
    </row>
    <row r="3152" spans="11:12">
      <c r="K3152" s="1"/>
      <c r="L3152" s="1"/>
    </row>
    <row r="3153" spans="11:12">
      <c r="K3153" s="1"/>
      <c r="L3153" s="1"/>
    </row>
    <row r="3154" spans="11:12">
      <c r="K3154" s="1"/>
      <c r="L3154" s="1"/>
    </row>
    <row r="3155" spans="11:12">
      <c r="K3155" s="1"/>
      <c r="L3155" s="1"/>
    </row>
    <row r="3156" spans="11:12">
      <c r="K3156" s="1"/>
      <c r="L3156" s="1"/>
    </row>
    <row r="3157" spans="11:12">
      <c r="K3157" s="1"/>
      <c r="L3157" s="1"/>
    </row>
    <row r="3158" spans="11:12">
      <c r="K3158" s="1"/>
      <c r="L3158" s="1"/>
    </row>
    <row r="3159" spans="11:12">
      <c r="K3159" s="1"/>
      <c r="L3159" s="1"/>
    </row>
    <row r="3160" spans="11:12">
      <c r="K3160" s="1"/>
      <c r="L3160" s="1"/>
    </row>
    <row r="3161" spans="11:12">
      <c r="K3161" s="1"/>
      <c r="L3161" s="1"/>
    </row>
    <row r="3162" spans="11:12">
      <c r="K3162" s="1"/>
      <c r="L3162" s="1"/>
    </row>
    <row r="3163" spans="11:12">
      <c r="K3163" s="1"/>
      <c r="L3163" s="1"/>
    </row>
    <row r="3164" spans="11:12">
      <c r="K3164" s="1"/>
      <c r="L3164" s="1"/>
    </row>
    <row r="3165" spans="11:12">
      <c r="K3165" s="1"/>
      <c r="L3165" s="1"/>
    </row>
    <row r="3166" spans="11:12">
      <c r="K3166" s="1"/>
      <c r="L3166" s="1"/>
    </row>
    <row r="3167" spans="11:12">
      <c r="K3167" s="1"/>
      <c r="L3167" s="1"/>
    </row>
    <row r="3168" spans="11:12">
      <c r="K3168" s="1"/>
      <c r="L3168" s="1"/>
    </row>
    <row r="3169" spans="11:12">
      <c r="K3169" s="1"/>
      <c r="L3169" s="1"/>
    </row>
    <row r="3170" spans="11:12">
      <c r="K3170" s="1"/>
      <c r="L3170" s="1"/>
    </row>
    <row r="3171" spans="11:12">
      <c r="K3171" s="1"/>
      <c r="L3171" s="1"/>
    </row>
    <row r="3172" spans="11:12">
      <c r="K3172" s="1"/>
      <c r="L3172" s="1"/>
    </row>
    <row r="3173" spans="11:12">
      <c r="K3173" s="1"/>
      <c r="L3173" s="1"/>
    </row>
    <row r="3174" spans="11:12">
      <c r="K3174" s="1"/>
      <c r="L3174" s="1"/>
    </row>
    <row r="3175" spans="11:12">
      <c r="K3175" s="1"/>
      <c r="L3175" s="1"/>
    </row>
    <row r="3176" spans="11:12">
      <c r="K3176" s="1"/>
      <c r="L3176" s="1"/>
    </row>
    <row r="3177" spans="11:12">
      <c r="K3177" s="1"/>
      <c r="L3177" s="1"/>
    </row>
    <row r="3178" spans="11:12">
      <c r="K3178" s="1"/>
      <c r="L3178" s="1"/>
    </row>
    <row r="3179" spans="11:12">
      <c r="K3179" s="1"/>
      <c r="L3179" s="1"/>
    </row>
    <row r="3180" spans="11:12">
      <c r="K3180" s="1"/>
      <c r="L3180" s="1"/>
    </row>
    <row r="3181" spans="11:12">
      <c r="K3181" s="1"/>
      <c r="L3181" s="1"/>
    </row>
    <row r="3182" spans="11:12">
      <c r="K3182" s="1"/>
      <c r="L3182" s="1"/>
    </row>
    <row r="3183" spans="11:12">
      <c r="K3183" s="1"/>
      <c r="L3183" s="1"/>
    </row>
    <row r="3184" spans="11:12">
      <c r="K3184" s="1"/>
      <c r="L3184" s="1"/>
    </row>
    <row r="3185" spans="11:12">
      <c r="K3185" s="1"/>
      <c r="L3185" s="1"/>
    </row>
    <row r="3186" spans="11:12">
      <c r="K3186" s="1"/>
      <c r="L3186" s="1"/>
    </row>
    <row r="3187" spans="11:12">
      <c r="K3187" s="1"/>
      <c r="L3187" s="1"/>
    </row>
    <row r="3188" spans="11:12">
      <c r="K3188" s="1"/>
      <c r="L3188" s="1"/>
    </row>
    <row r="3189" spans="11:12">
      <c r="K3189" s="1"/>
      <c r="L3189" s="1"/>
    </row>
    <row r="3190" spans="11:12">
      <c r="K3190" s="1"/>
      <c r="L3190" s="1"/>
    </row>
    <row r="3191" spans="11:12">
      <c r="K3191" s="1"/>
      <c r="L3191" s="1"/>
    </row>
    <row r="3192" spans="11:12">
      <c r="K3192" s="1"/>
      <c r="L3192" s="1"/>
    </row>
    <row r="3193" spans="11:12">
      <c r="K3193" s="1"/>
      <c r="L3193" s="1"/>
    </row>
    <row r="3194" spans="11:12">
      <c r="K3194" s="1"/>
      <c r="L3194" s="1"/>
    </row>
    <row r="3195" spans="11:12">
      <c r="K3195" s="1"/>
      <c r="L3195" s="1"/>
    </row>
    <row r="3196" spans="11:12">
      <c r="K3196" s="1"/>
      <c r="L3196" s="1"/>
    </row>
    <row r="3197" spans="11:12">
      <c r="K3197" s="1"/>
      <c r="L3197" s="1"/>
    </row>
    <row r="3198" spans="11:12">
      <c r="K3198" s="1"/>
      <c r="L3198" s="1"/>
    </row>
    <row r="3199" spans="11:12">
      <c r="K3199" s="1"/>
      <c r="L3199" s="1"/>
    </row>
    <row r="3200" spans="11:12">
      <c r="K3200" s="1"/>
      <c r="L3200" s="1"/>
    </row>
    <row r="3201" spans="11:12">
      <c r="K3201" s="1"/>
      <c r="L3201" s="1"/>
    </row>
    <row r="3202" spans="11:12">
      <c r="K3202" s="1"/>
      <c r="L3202" s="1"/>
    </row>
    <row r="3203" spans="11:12">
      <c r="K3203" s="1"/>
      <c r="L3203" s="1"/>
    </row>
    <row r="3204" spans="11:12">
      <c r="K3204" s="1"/>
      <c r="L3204" s="1"/>
    </row>
    <row r="3205" spans="11:12">
      <c r="K3205" s="1"/>
      <c r="L3205" s="1"/>
    </row>
    <row r="3206" spans="11:12">
      <c r="K3206" s="1"/>
      <c r="L3206" s="1"/>
    </row>
    <row r="3207" spans="11:12">
      <c r="K3207" s="1"/>
      <c r="L3207" s="1"/>
    </row>
    <row r="3208" spans="11:12">
      <c r="K3208" s="1"/>
      <c r="L3208" s="1"/>
    </row>
    <row r="3209" spans="11:12">
      <c r="K3209" s="1"/>
      <c r="L3209" s="1"/>
    </row>
    <row r="3210" spans="11:12">
      <c r="K3210" s="1"/>
      <c r="L3210" s="1"/>
    </row>
    <row r="3211" spans="11:12">
      <c r="K3211" s="1"/>
      <c r="L3211" s="1"/>
    </row>
    <row r="3212" spans="11:12">
      <c r="K3212" s="1"/>
      <c r="L3212" s="1"/>
    </row>
    <row r="3213" spans="11:12">
      <c r="K3213" s="1"/>
      <c r="L3213" s="1"/>
    </row>
    <row r="3214" spans="11:12">
      <c r="K3214" s="1"/>
      <c r="L3214" s="1"/>
    </row>
    <row r="3215" spans="11:12">
      <c r="K3215" s="1"/>
      <c r="L3215" s="1"/>
    </row>
    <row r="3216" spans="11:12">
      <c r="K3216" s="1"/>
      <c r="L3216" s="1"/>
    </row>
    <row r="3217" spans="11:12">
      <c r="K3217" s="1"/>
      <c r="L3217" s="1"/>
    </row>
    <row r="3218" spans="11:12">
      <c r="K3218" s="1"/>
      <c r="L3218" s="1"/>
    </row>
    <row r="3219" spans="11:12">
      <c r="K3219" s="1"/>
      <c r="L3219" s="1"/>
    </row>
    <row r="3220" spans="11:12">
      <c r="K3220" s="1"/>
      <c r="L3220" s="1"/>
    </row>
    <row r="3221" spans="11:12">
      <c r="K3221" s="1"/>
      <c r="L3221" s="1"/>
    </row>
    <row r="3222" spans="11:12">
      <c r="K3222" s="1"/>
      <c r="L3222" s="1"/>
    </row>
    <row r="3223" spans="11:12">
      <c r="K3223" s="1"/>
      <c r="L3223" s="1"/>
    </row>
    <row r="3224" spans="11:12">
      <c r="K3224" s="1"/>
      <c r="L3224" s="1"/>
    </row>
    <row r="3225" spans="11:12">
      <c r="K3225" s="1"/>
      <c r="L3225" s="1"/>
    </row>
    <row r="3226" spans="11:12">
      <c r="K3226" s="1"/>
      <c r="L3226" s="1"/>
    </row>
    <row r="3227" spans="11:12">
      <c r="K3227" s="1"/>
      <c r="L3227" s="1"/>
    </row>
    <row r="3228" spans="11:12">
      <c r="K3228" s="1"/>
      <c r="L3228" s="1"/>
    </row>
    <row r="3229" spans="11:12">
      <c r="K3229" s="1"/>
      <c r="L3229" s="1"/>
    </row>
    <row r="3230" spans="11:12">
      <c r="K3230" s="1"/>
      <c r="L3230" s="1"/>
    </row>
    <row r="3231" spans="11:12">
      <c r="K3231" s="1"/>
      <c r="L3231" s="1"/>
    </row>
    <row r="3232" spans="11:12">
      <c r="K3232" s="1"/>
      <c r="L3232" s="1"/>
    </row>
    <row r="3233" spans="11:12">
      <c r="K3233" s="1"/>
      <c r="L3233" s="1"/>
    </row>
    <row r="3234" spans="11:12">
      <c r="K3234" s="1"/>
      <c r="L3234" s="1"/>
    </row>
    <row r="3235" spans="11:12">
      <c r="K3235" s="1"/>
      <c r="L3235" s="1"/>
    </row>
    <row r="3236" spans="11:12">
      <c r="K3236" s="1"/>
      <c r="L3236" s="1"/>
    </row>
    <row r="3237" spans="11:12">
      <c r="K3237" s="1"/>
      <c r="L3237" s="1"/>
    </row>
    <row r="3238" spans="11:12">
      <c r="K3238" s="1"/>
      <c r="L3238" s="1"/>
    </row>
    <row r="3239" spans="11:12">
      <c r="K3239" s="1"/>
      <c r="L3239" s="1"/>
    </row>
    <row r="3240" spans="11:12">
      <c r="K3240" s="1"/>
      <c r="L3240" s="1"/>
    </row>
    <row r="3241" spans="11:12">
      <c r="K3241" s="1"/>
      <c r="L3241" s="1"/>
    </row>
    <row r="3242" spans="11:12">
      <c r="K3242" s="1"/>
      <c r="L3242" s="1"/>
    </row>
    <row r="3243" spans="11:12">
      <c r="K3243" s="1"/>
      <c r="L3243" s="1"/>
    </row>
    <row r="3244" spans="11:12">
      <c r="K3244" s="1"/>
      <c r="L3244" s="1"/>
    </row>
    <row r="3245" spans="11:12">
      <c r="K3245" s="1"/>
      <c r="L3245" s="1"/>
    </row>
    <row r="3246" spans="11:12">
      <c r="K3246" s="1"/>
      <c r="L3246" s="1"/>
    </row>
    <row r="3247" spans="11:12">
      <c r="K3247" s="1"/>
      <c r="L3247" s="1"/>
    </row>
    <row r="3248" spans="11:12">
      <c r="K3248" s="1"/>
      <c r="L3248" s="1"/>
    </row>
    <row r="3249" spans="11:12">
      <c r="K3249" s="1"/>
      <c r="L3249" s="1"/>
    </row>
    <row r="3250" spans="11:12">
      <c r="K3250" s="1"/>
      <c r="L3250" s="1"/>
    </row>
    <row r="3251" spans="11:12">
      <c r="K3251" s="1"/>
      <c r="L3251" s="1"/>
    </row>
    <row r="3252" spans="11:12">
      <c r="K3252" s="1"/>
      <c r="L3252" s="1"/>
    </row>
    <row r="3253" spans="11:12">
      <c r="K3253" s="1"/>
      <c r="L3253" s="1"/>
    </row>
    <row r="3254" spans="11:12">
      <c r="K3254" s="1"/>
      <c r="L3254" s="1"/>
    </row>
    <row r="3255" spans="11:12">
      <c r="K3255" s="1"/>
      <c r="L3255" s="1"/>
    </row>
    <row r="3256" spans="11:12">
      <c r="K3256" s="1"/>
      <c r="L3256" s="1"/>
    </row>
    <row r="3257" spans="11:12">
      <c r="K3257" s="1"/>
      <c r="L3257" s="1"/>
    </row>
    <row r="3258" spans="11:12">
      <c r="K3258" s="1"/>
      <c r="L3258" s="1"/>
    </row>
    <row r="3259" spans="11:12">
      <c r="K3259" s="1"/>
      <c r="L3259" s="1"/>
    </row>
    <row r="3260" spans="11:12">
      <c r="K3260" s="1"/>
      <c r="L3260" s="1"/>
    </row>
    <row r="3261" spans="11:12">
      <c r="K3261" s="1"/>
      <c r="L3261" s="1"/>
    </row>
    <row r="3262" spans="11:12">
      <c r="K3262" s="1"/>
      <c r="L3262" s="1"/>
    </row>
    <row r="3263" spans="11:12">
      <c r="K3263" s="1"/>
      <c r="L3263" s="1"/>
    </row>
    <row r="3264" spans="11:12">
      <c r="K3264" s="1"/>
      <c r="L3264" s="1"/>
    </row>
    <row r="3265" spans="11:12">
      <c r="K3265" s="1"/>
      <c r="L3265" s="1"/>
    </row>
    <row r="3266" spans="11:12">
      <c r="K3266" s="1"/>
      <c r="L3266" s="1"/>
    </row>
    <row r="3267" spans="11:12">
      <c r="K3267" s="1"/>
      <c r="L3267" s="1"/>
    </row>
    <row r="3268" spans="11:12">
      <c r="K3268" s="1"/>
      <c r="L3268" s="1"/>
    </row>
    <row r="3269" spans="11:12">
      <c r="K3269" s="1"/>
      <c r="L3269" s="1"/>
    </row>
    <row r="3270" spans="11:12">
      <c r="K3270" s="1"/>
      <c r="L3270" s="1"/>
    </row>
    <row r="3271" spans="11:12">
      <c r="K3271" s="1"/>
      <c r="L3271" s="1"/>
    </row>
    <row r="3272" spans="11:12">
      <c r="K3272" s="1"/>
      <c r="L3272" s="1"/>
    </row>
    <row r="3273" spans="11:12">
      <c r="K3273" s="1"/>
      <c r="L3273" s="1"/>
    </row>
    <row r="3274" spans="11:12">
      <c r="K3274" s="1"/>
      <c r="L3274" s="1"/>
    </row>
    <row r="3275" spans="11:12">
      <c r="K3275" s="1"/>
      <c r="L3275" s="1"/>
    </row>
    <row r="3276" spans="11:12">
      <c r="K3276" s="1"/>
      <c r="L3276" s="1"/>
    </row>
    <row r="3277" spans="11:12">
      <c r="K3277" s="1"/>
      <c r="L3277" s="1"/>
    </row>
    <row r="3278" spans="11:12">
      <c r="K3278" s="1"/>
      <c r="L3278" s="1"/>
    </row>
    <row r="3279" spans="11:12">
      <c r="K3279" s="1"/>
      <c r="L3279" s="1"/>
    </row>
    <row r="3280" spans="11:12">
      <c r="K3280" s="1"/>
      <c r="L3280" s="1"/>
    </row>
    <row r="3281" spans="11:12">
      <c r="K3281" s="1"/>
      <c r="L3281" s="1"/>
    </row>
    <row r="3282" spans="11:12">
      <c r="K3282" s="1"/>
      <c r="L3282" s="1"/>
    </row>
    <row r="3283" spans="11:12">
      <c r="K3283" s="1"/>
      <c r="L3283" s="1"/>
    </row>
    <row r="3284" spans="11:12">
      <c r="K3284" s="1"/>
      <c r="L3284" s="1"/>
    </row>
    <row r="3285" spans="11:12">
      <c r="K3285" s="1"/>
      <c r="L3285" s="1"/>
    </row>
    <row r="3286" spans="11:12">
      <c r="K3286" s="1"/>
      <c r="L3286" s="1"/>
    </row>
    <row r="3287" spans="11:12">
      <c r="K3287" s="1"/>
      <c r="L3287" s="1"/>
    </row>
    <row r="3288" spans="11:12">
      <c r="K3288" s="1"/>
      <c r="L3288" s="1"/>
    </row>
    <row r="3289" spans="11:12">
      <c r="K3289" s="1"/>
      <c r="L3289" s="1"/>
    </row>
    <row r="3290" spans="11:12">
      <c r="K3290" s="1"/>
      <c r="L3290" s="1"/>
    </row>
    <row r="3291" spans="11:12">
      <c r="K3291" s="1"/>
      <c r="L3291" s="1"/>
    </row>
    <row r="3292" spans="11:12">
      <c r="K3292" s="1"/>
      <c r="L3292" s="1"/>
    </row>
    <row r="3293" spans="11:12">
      <c r="K3293" s="1"/>
      <c r="L3293" s="1"/>
    </row>
    <row r="3294" spans="11:12">
      <c r="K3294" s="1"/>
      <c r="L3294" s="1"/>
    </row>
    <row r="3295" spans="11:12">
      <c r="K3295" s="1"/>
      <c r="L3295" s="1"/>
    </row>
    <row r="3296" spans="11:12">
      <c r="K3296" s="1"/>
      <c r="L3296" s="1"/>
    </row>
    <row r="3297" spans="11:12">
      <c r="K3297" s="1"/>
      <c r="L3297" s="1"/>
    </row>
    <row r="3298" spans="11:12">
      <c r="K3298" s="1"/>
      <c r="L3298" s="1"/>
    </row>
    <row r="3299" spans="11:12">
      <c r="K3299" s="1"/>
      <c r="L3299" s="1"/>
    </row>
    <row r="3300" spans="11:12">
      <c r="K3300" s="1"/>
      <c r="L3300" s="1"/>
    </row>
    <row r="3301" spans="11:12">
      <c r="K3301" s="1"/>
      <c r="L3301" s="1"/>
    </row>
    <row r="3302" spans="11:12">
      <c r="K3302" s="1"/>
      <c r="L3302" s="1"/>
    </row>
    <row r="3303" spans="11:12">
      <c r="K3303" s="1"/>
      <c r="L3303" s="1"/>
    </row>
    <row r="3304" spans="11:12">
      <c r="K3304" s="1"/>
      <c r="L3304" s="1"/>
    </row>
    <row r="3305" spans="11:12">
      <c r="K3305" s="1"/>
      <c r="L3305" s="1"/>
    </row>
    <row r="3306" spans="11:12">
      <c r="K3306" s="1"/>
      <c r="L3306" s="1"/>
    </row>
    <row r="3307" spans="11:12">
      <c r="K3307" s="1"/>
      <c r="L3307" s="1"/>
    </row>
    <row r="3308" spans="11:12">
      <c r="K3308" s="1"/>
      <c r="L3308" s="1"/>
    </row>
    <row r="3309" spans="11:12">
      <c r="K3309" s="1"/>
      <c r="L3309" s="1"/>
    </row>
    <row r="3310" spans="11:12">
      <c r="K3310" s="1"/>
      <c r="L3310" s="1"/>
    </row>
    <row r="3311" spans="11:12">
      <c r="K3311" s="1"/>
      <c r="L3311" s="1"/>
    </row>
    <row r="3312" spans="11:12">
      <c r="K3312" s="1"/>
      <c r="L3312" s="1"/>
    </row>
    <row r="3313" spans="11:12">
      <c r="K3313" s="1"/>
      <c r="L3313" s="1"/>
    </row>
    <row r="3314" spans="11:12">
      <c r="K3314" s="1"/>
      <c r="L3314" s="1"/>
    </row>
    <row r="3315" spans="11:12">
      <c r="K3315" s="1"/>
      <c r="L3315" s="1"/>
    </row>
    <row r="3316" spans="11:12">
      <c r="K3316" s="1"/>
      <c r="L3316" s="1"/>
    </row>
    <row r="3317" spans="11:12">
      <c r="K3317" s="1"/>
      <c r="L3317" s="1"/>
    </row>
    <row r="3318" spans="11:12">
      <c r="K3318" s="1"/>
      <c r="L3318" s="1"/>
    </row>
    <row r="3319" spans="11:12">
      <c r="K3319" s="1"/>
      <c r="L3319" s="1"/>
    </row>
    <row r="3320" spans="11:12">
      <c r="K3320" s="1"/>
      <c r="L3320" s="1"/>
    </row>
    <row r="3321" spans="11:12">
      <c r="K3321" s="1"/>
      <c r="L3321" s="1"/>
    </row>
    <row r="3322" spans="11:12">
      <c r="K3322" s="1"/>
      <c r="L3322" s="1"/>
    </row>
    <row r="3323" spans="11:12">
      <c r="K3323" s="1"/>
      <c r="L3323" s="1"/>
    </row>
    <row r="3324" spans="11:12">
      <c r="K3324" s="1"/>
      <c r="L3324" s="1"/>
    </row>
    <row r="3325" spans="11:12">
      <c r="K3325" s="1"/>
      <c r="L3325" s="1"/>
    </row>
    <row r="3326" spans="11:12">
      <c r="K3326" s="1"/>
      <c r="L3326" s="1"/>
    </row>
    <row r="3327" spans="11:12">
      <c r="K3327" s="1"/>
      <c r="L3327" s="1"/>
    </row>
    <row r="3328" spans="11:12">
      <c r="K3328" s="1"/>
      <c r="L3328" s="1"/>
    </row>
    <row r="3329" spans="11:12">
      <c r="K3329" s="1"/>
      <c r="L3329" s="1"/>
    </row>
    <row r="3330" spans="11:12">
      <c r="K3330" s="1"/>
      <c r="L3330" s="1"/>
    </row>
    <row r="3331" spans="11:12">
      <c r="K3331" s="1"/>
      <c r="L3331" s="1"/>
    </row>
    <row r="3332" spans="11:12">
      <c r="K3332" s="1"/>
      <c r="L3332" s="1"/>
    </row>
    <row r="3333" spans="11:12">
      <c r="K3333" s="1"/>
      <c r="L3333" s="1"/>
    </row>
    <row r="3334" spans="11:12">
      <c r="K3334" s="1"/>
      <c r="L3334" s="1"/>
    </row>
    <row r="3335" spans="11:12">
      <c r="K3335" s="1"/>
      <c r="L3335" s="1"/>
    </row>
    <row r="3336" spans="11:12">
      <c r="K3336" s="1"/>
      <c r="L3336" s="1"/>
    </row>
    <row r="3337" spans="11:12">
      <c r="K3337" s="1"/>
      <c r="L3337" s="1"/>
    </row>
    <row r="3338" spans="11:12">
      <c r="K3338" s="1"/>
      <c r="L3338" s="1"/>
    </row>
    <row r="3339" spans="11:12">
      <c r="K3339" s="1"/>
      <c r="L3339" s="1"/>
    </row>
    <row r="3340" spans="11:12">
      <c r="K3340" s="1"/>
      <c r="L3340" s="1"/>
    </row>
    <row r="3341" spans="11:12">
      <c r="K3341" s="1"/>
      <c r="L3341" s="1"/>
    </row>
    <row r="3342" spans="11:12">
      <c r="K3342" s="1"/>
      <c r="L3342" s="1"/>
    </row>
    <row r="3343" spans="11:12">
      <c r="K3343" s="1"/>
      <c r="L3343" s="1"/>
    </row>
    <row r="3344" spans="11:12">
      <c r="K3344" s="1"/>
      <c r="L3344" s="1"/>
    </row>
    <row r="3345" spans="11:12">
      <c r="K3345" s="1"/>
      <c r="L3345" s="1"/>
    </row>
    <row r="3346" spans="11:12">
      <c r="K3346" s="1"/>
      <c r="L3346" s="1"/>
    </row>
    <row r="3347" spans="11:12">
      <c r="K3347" s="1"/>
      <c r="L3347" s="1"/>
    </row>
    <row r="3348" spans="11:12">
      <c r="K3348" s="1"/>
      <c r="L3348" s="1"/>
    </row>
    <row r="3349" spans="11:12">
      <c r="K3349" s="1"/>
      <c r="L3349" s="1"/>
    </row>
    <row r="3350" spans="11:12">
      <c r="K3350" s="1"/>
      <c r="L3350" s="1"/>
    </row>
    <row r="3351" spans="11:12">
      <c r="K3351" s="1"/>
      <c r="L3351" s="1"/>
    </row>
    <row r="3352" spans="11:12">
      <c r="K3352" s="1"/>
      <c r="L3352" s="1"/>
    </row>
    <row r="3353" spans="11:12">
      <c r="K3353" s="1"/>
      <c r="L3353" s="1"/>
    </row>
    <row r="3354" spans="11:12">
      <c r="K3354" s="1"/>
      <c r="L3354" s="1"/>
    </row>
    <row r="3355" spans="11:12">
      <c r="K3355" s="1"/>
      <c r="L3355" s="1"/>
    </row>
    <row r="3356" spans="11:12">
      <c r="K3356" s="1"/>
      <c r="L3356" s="1"/>
    </row>
    <row r="3357" spans="11:12">
      <c r="K3357" s="1"/>
      <c r="L3357" s="1"/>
    </row>
    <row r="3358" spans="11:12">
      <c r="K3358" s="1"/>
      <c r="L3358" s="1"/>
    </row>
    <row r="3359" spans="11:12">
      <c r="K3359" s="1"/>
      <c r="L3359" s="1"/>
    </row>
    <row r="3360" spans="11:12">
      <c r="K3360" s="1"/>
      <c r="L3360" s="1"/>
    </row>
    <row r="3361" spans="11:12">
      <c r="K3361" s="1"/>
      <c r="L3361" s="1"/>
    </row>
    <row r="3362" spans="11:12">
      <c r="K3362" s="1"/>
      <c r="L3362" s="1"/>
    </row>
    <row r="3363" spans="11:12">
      <c r="K3363" s="1"/>
      <c r="L3363" s="1"/>
    </row>
    <row r="3364" spans="11:12">
      <c r="K3364" s="1"/>
      <c r="L3364" s="1"/>
    </row>
    <row r="3365" spans="11:12">
      <c r="K3365" s="1"/>
      <c r="L3365" s="1"/>
    </row>
    <row r="3366" spans="11:12">
      <c r="K3366" s="1"/>
      <c r="L3366" s="1"/>
    </row>
    <row r="3367" spans="11:12">
      <c r="K3367" s="1"/>
      <c r="L3367" s="1"/>
    </row>
    <row r="3368" spans="11:12">
      <c r="K3368" s="1"/>
      <c r="L3368" s="1"/>
    </row>
    <row r="3369" spans="11:12">
      <c r="K3369" s="1"/>
      <c r="L3369" s="1"/>
    </row>
    <row r="3370" spans="11:12">
      <c r="K3370" s="1"/>
      <c r="L3370" s="1"/>
    </row>
    <row r="3371" spans="11:12">
      <c r="K3371" s="1"/>
      <c r="L3371" s="1"/>
    </row>
    <row r="3372" spans="11:12">
      <c r="K3372" s="1"/>
      <c r="L3372" s="1"/>
    </row>
    <row r="3373" spans="11:12">
      <c r="K3373" s="1"/>
      <c r="L3373" s="1"/>
    </row>
    <row r="3374" spans="11:12">
      <c r="K3374" s="1"/>
      <c r="L3374" s="1"/>
    </row>
    <row r="3375" spans="11:12">
      <c r="K3375" s="1"/>
      <c r="L3375" s="1"/>
    </row>
    <row r="3376" spans="11:12">
      <c r="K3376" s="1"/>
      <c r="L3376" s="1"/>
    </row>
    <row r="3377" spans="11:12">
      <c r="K3377" s="1"/>
      <c r="L3377" s="1"/>
    </row>
    <row r="3378" spans="11:12">
      <c r="K3378" s="1"/>
      <c r="L3378" s="1"/>
    </row>
    <row r="3379" spans="11:12">
      <c r="K3379" s="1"/>
      <c r="L3379" s="1"/>
    </row>
    <row r="3380" spans="11:12">
      <c r="K3380" s="1"/>
      <c r="L3380" s="1"/>
    </row>
    <row r="3381" spans="11:12">
      <c r="K3381" s="1"/>
      <c r="L3381" s="1"/>
    </row>
    <row r="3382" spans="11:12">
      <c r="K3382" s="1"/>
      <c r="L3382" s="1"/>
    </row>
    <row r="3383" spans="11:12">
      <c r="K3383" s="1"/>
      <c r="L3383" s="1"/>
    </row>
    <row r="3384" spans="11:12">
      <c r="K3384" s="1"/>
      <c r="L3384" s="1"/>
    </row>
    <row r="3385" spans="11:12">
      <c r="K3385" s="1"/>
      <c r="L3385" s="1"/>
    </row>
    <row r="3386" spans="11:12">
      <c r="K3386" s="1"/>
      <c r="L3386" s="1"/>
    </row>
    <row r="3387" spans="11:12">
      <c r="K3387" s="1"/>
      <c r="L3387" s="1"/>
    </row>
    <row r="3388" spans="11:12">
      <c r="K3388" s="1"/>
      <c r="L3388" s="1"/>
    </row>
    <row r="3389" spans="11:12">
      <c r="K3389" s="1"/>
      <c r="L3389" s="1"/>
    </row>
    <row r="3390" spans="11:12">
      <c r="K3390" s="1"/>
      <c r="L3390" s="1"/>
    </row>
    <row r="3391" spans="11:12">
      <c r="K3391" s="1"/>
      <c r="L3391" s="1"/>
    </row>
    <row r="3392" spans="11:12">
      <c r="K3392" s="1"/>
      <c r="L3392" s="1"/>
    </row>
    <row r="3393" spans="11:12">
      <c r="K3393" s="1"/>
      <c r="L3393" s="1"/>
    </row>
    <row r="3394" spans="11:12">
      <c r="K3394" s="1"/>
      <c r="L3394" s="1"/>
    </row>
    <row r="3395" spans="11:12">
      <c r="K3395" s="1"/>
      <c r="L3395" s="1"/>
    </row>
    <row r="3396" spans="11:12">
      <c r="K3396" s="1"/>
      <c r="L3396" s="1"/>
    </row>
    <row r="3397" spans="11:12">
      <c r="K3397" s="1"/>
      <c r="L3397" s="1"/>
    </row>
    <row r="3398" spans="11:12">
      <c r="K3398" s="1"/>
      <c r="L3398" s="1"/>
    </row>
    <row r="3399" spans="11:12">
      <c r="K3399" s="1"/>
      <c r="L3399" s="1"/>
    </row>
    <row r="3400" spans="11:12">
      <c r="K3400" s="1"/>
      <c r="L3400" s="1"/>
    </row>
    <row r="3401" spans="11:12">
      <c r="K3401" s="1"/>
      <c r="L3401" s="1"/>
    </row>
    <row r="3402" spans="11:12">
      <c r="K3402" s="1"/>
      <c r="L3402" s="1"/>
    </row>
    <row r="3403" spans="11:12">
      <c r="K3403" s="1"/>
      <c r="L3403" s="1"/>
    </row>
    <row r="3404" spans="11:12">
      <c r="K3404" s="1"/>
      <c r="L3404" s="1"/>
    </row>
    <row r="3405" spans="11:12">
      <c r="K3405" s="1"/>
      <c r="L3405" s="1"/>
    </row>
    <row r="3406" spans="11:12">
      <c r="K3406" s="1"/>
      <c r="L3406" s="1"/>
    </row>
    <row r="3407" spans="11:12">
      <c r="K3407" s="1"/>
      <c r="L3407" s="1"/>
    </row>
    <row r="3408" spans="11:12">
      <c r="K3408" s="1"/>
      <c r="L3408" s="1"/>
    </row>
    <row r="3409" spans="11:12">
      <c r="K3409" s="1"/>
      <c r="L3409" s="1"/>
    </row>
    <row r="3410" spans="11:12">
      <c r="K3410" s="1"/>
      <c r="L3410" s="1"/>
    </row>
    <row r="3411" spans="11:12">
      <c r="K3411" s="1"/>
      <c r="L3411" s="1"/>
    </row>
    <row r="3412" spans="11:12">
      <c r="K3412" s="1"/>
      <c r="L3412" s="1"/>
    </row>
    <row r="3413" spans="11:12">
      <c r="K3413" s="1"/>
      <c r="L3413" s="1"/>
    </row>
    <row r="3414" spans="11:12">
      <c r="K3414" s="1"/>
      <c r="L3414" s="1"/>
    </row>
    <row r="3415" spans="11:12">
      <c r="K3415" s="1"/>
      <c r="L3415" s="1"/>
    </row>
    <row r="3416" spans="11:12">
      <c r="K3416" s="1"/>
      <c r="L3416" s="1"/>
    </row>
    <row r="3417" spans="11:12">
      <c r="K3417" s="1"/>
      <c r="L3417" s="1"/>
    </row>
    <row r="3418" spans="11:12">
      <c r="K3418" s="1"/>
      <c r="L3418" s="1"/>
    </row>
    <row r="3419" spans="11:12">
      <c r="K3419" s="1"/>
      <c r="L3419" s="1"/>
    </row>
    <row r="3420" spans="11:12">
      <c r="K3420" s="1"/>
      <c r="L3420" s="1"/>
    </row>
    <row r="3421" spans="11:12">
      <c r="K3421" s="1"/>
      <c r="L3421" s="1"/>
    </row>
    <row r="3422" spans="11:12">
      <c r="K3422" s="1"/>
      <c r="L3422" s="1"/>
    </row>
    <row r="3423" spans="11:12">
      <c r="K3423" s="1"/>
      <c r="L3423" s="1"/>
    </row>
    <row r="3424" spans="11:12">
      <c r="K3424" s="1"/>
      <c r="L3424" s="1"/>
    </row>
    <row r="3425" spans="11:12">
      <c r="K3425" s="1"/>
      <c r="L3425" s="1"/>
    </row>
    <row r="3426" spans="11:12">
      <c r="K3426" s="1"/>
      <c r="L3426" s="1"/>
    </row>
    <row r="3427" spans="11:12">
      <c r="K3427" s="1"/>
      <c r="L3427" s="1"/>
    </row>
    <row r="3428" spans="11:12">
      <c r="K3428" s="1"/>
      <c r="L3428" s="1"/>
    </row>
    <row r="3429" spans="11:12">
      <c r="K3429" s="1"/>
      <c r="L3429" s="1"/>
    </row>
    <row r="3430" spans="11:12">
      <c r="K3430" s="1"/>
      <c r="L3430" s="1"/>
    </row>
    <row r="3431" spans="11:12">
      <c r="K3431" s="1"/>
      <c r="L3431" s="1"/>
    </row>
    <row r="3432" spans="11:12">
      <c r="K3432" s="1"/>
      <c r="L3432" s="1"/>
    </row>
    <row r="3433" spans="11:12">
      <c r="K3433" s="1"/>
      <c r="L3433" s="1"/>
    </row>
    <row r="3434" spans="11:12">
      <c r="K3434" s="1"/>
      <c r="L3434" s="1"/>
    </row>
    <row r="3435" spans="11:12">
      <c r="K3435" s="1"/>
      <c r="L3435" s="1"/>
    </row>
    <row r="3436" spans="11:12">
      <c r="K3436" s="1"/>
      <c r="L3436" s="1"/>
    </row>
    <row r="3437" spans="11:12">
      <c r="K3437" s="1"/>
      <c r="L3437" s="1"/>
    </row>
    <row r="3438" spans="11:12">
      <c r="K3438" s="1"/>
      <c r="L3438" s="1"/>
    </row>
    <row r="3439" spans="11:12">
      <c r="K3439" s="1"/>
      <c r="L3439" s="1"/>
    </row>
    <row r="3440" spans="11:12">
      <c r="K3440" s="1"/>
      <c r="L3440" s="1"/>
    </row>
    <row r="3441" spans="11:12">
      <c r="K3441" s="1"/>
      <c r="L3441" s="1"/>
    </row>
    <row r="3442" spans="11:12">
      <c r="K3442" s="1"/>
      <c r="L3442" s="1"/>
    </row>
    <row r="3443" spans="11:12">
      <c r="K3443" s="1"/>
      <c r="L3443" s="1"/>
    </row>
    <row r="3444" spans="11:12">
      <c r="K3444" s="1"/>
      <c r="L3444" s="1"/>
    </row>
    <row r="3445" spans="11:12">
      <c r="K3445" s="1"/>
      <c r="L3445" s="1"/>
    </row>
    <row r="3446" spans="11:12">
      <c r="K3446" s="1"/>
      <c r="L3446" s="1"/>
    </row>
    <row r="3447" spans="11:12">
      <c r="K3447" s="1"/>
      <c r="L3447" s="1"/>
    </row>
    <row r="3448" spans="11:12">
      <c r="K3448" s="1"/>
      <c r="L3448" s="1"/>
    </row>
    <row r="3449" spans="11:12">
      <c r="K3449" s="1"/>
      <c r="L3449" s="1"/>
    </row>
    <row r="3450" spans="11:12">
      <c r="K3450" s="1"/>
      <c r="L3450" s="1"/>
    </row>
    <row r="3451" spans="11:12">
      <c r="K3451" s="1"/>
      <c r="L3451" s="1"/>
    </row>
    <row r="3452" spans="11:12">
      <c r="K3452" s="1"/>
      <c r="L3452" s="1"/>
    </row>
    <row r="3453" spans="11:12">
      <c r="K3453" s="1"/>
      <c r="L3453" s="1"/>
    </row>
    <row r="3454" spans="11:12">
      <c r="K3454" s="1"/>
      <c r="L3454" s="1"/>
    </row>
    <row r="3455" spans="11:12">
      <c r="K3455" s="1"/>
      <c r="L3455" s="1"/>
    </row>
    <row r="3456" spans="11:12">
      <c r="K3456" s="1"/>
      <c r="L3456" s="1"/>
    </row>
    <row r="3457" spans="11:12">
      <c r="K3457" s="1"/>
      <c r="L3457" s="1"/>
    </row>
    <row r="3458" spans="11:12">
      <c r="K3458" s="1"/>
      <c r="L3458" s="1"/>
    </row>
    <row r="3459" spans="11:12">
      <c r="K3459" s="1"/>
      <c r="L3459" s="1"/>
    </row>
    <row r="3460" spans="11:12">
      <c r="K3460" s="1"/>
      <c r="L3460" s="1"/>
    </row>
    <row r="3461" spans="11:12">
      <c r="K3461" s="1"/>
      <c r="L3461" s="1"/>
    </row>
    <row r="3462" spans="11:12">
      <c r="K3462" s="1"/>
      <c r="L3462" s="1"/>
    </row>
    <row r="3463" spans="11:12">
      <c r="K3463" s="1"/>
      <c r="L3463" s="1"/>
    </row>
    <row r="3464" spans="11:12">
      <c r="K3464" s="1"/>
      <c r="L3464" s="1"/>
    </row>
    <row r="3465" spans="11:12">
      <c r="K3465" s="1"/>
      <c r="L3465" s="1"/>
    </row>
    <row r="3466" spans="11:12">
      <c r="K3466" s="1"/>
      <c r="L3466" s="1"/>
    </row>
    <row r="3467" spans="11:12">
      <c r="K3467" s="1"/>
      <c r="L3467" s="1"/>
    </row>
    <row r="3468" spans="11:12">
      <c r="K3468" s="1"/>
      <c r="L3468" s="1"/>
    </row>
    <row r="3469" spans="11:12">
      <c r="K3469" s="1"/>
      <c r="L3469" s="1"/>
    </row>
    <row r="3470" spans="11:12">
      <c r="K3470" s="1"/>
      <c r="L3470" s="1"/>
    </row>
    <row r="3471" spans="11:12">
      <c r="K3471" s="1"/>
      <c r="L3471" s="1"/>
    </row>
    <row r="3472" spans="11:12">
      <c r="K3472" s="1"/>
      <c r="L3472" s="1"/>
    </row>
    <row r="3473" spans="11:12">
      <c r="K3473" s="1"/>
      <c r="L3473" s="1"/>
    </row>
    <row r="3474" spans="11:12">
      <c r="K3474" s="1"/>
      <c r="L3474" s="1"/>
    </row>
    <row r="3475" spans="11:12">
      <c r="K3475" s="1"/>
      <c r="L3475" s="1"/>
    </row>
    <row r="3476" spans="11:12">
      <c r="K3476" s="1"/>
      <c r="L3476" s="1"/>
    </row>
    <row r="3477" spans="11:12">
      <c r="K3477" s="1"/>
      <c r="L3477" s="1"/>
    </row>
    <row r="3478" spans="11:12">
      <c r="K3478" s="1"/>
      <c r="L3478" s="1"/>
    </row>
    <row r="3479" spans="11:12">
      <c r="K3479" s="1"/>
      <c r="L3479" s="1"/>
    </row>
    <row r="3480" spans="11:12">
      <c r="K3480" s="1"/>
      <c r="L3480" s="1"/>
    </row>
    <row r="3481" spans="11:12">
      <c r="K3481" s="1"/>
      <c r="L3481" s="1"/>
    </row>
    <row r="3482" spans="11:12">
      <c r="K3482" s="1"/>
      <c r="L3482" s="1"/>
    </row>
    <row r="3483" spans="11:12">
      <c r="K3483" s="1"/>
      <c r="L3483" s="1"/>
    </row>
    <row r="3484" spans="11:12">
      <c r="K3484" s="1"/>
      <c r="L3484" s="1"/>
    </row>
    <row r="3485" spans="11:12">
      <c r="K3485" s="1"/>
      <c r="L3485" s="1"/>
    </row>
    <row r="3486" spans="11:12">
      <c r="K3486" s="1"/>
      <c r="L3486" s="1"/>
    </row>
    <row r="3487" spans="11:12">
      <c r="K3487" s="1"/>
      <c r="L3487" s="1"/>
    </row>
    <row r="3488" spans="11:12">
      <c r="K3488" s="1"/>
      <c r="L3488" s="1"/>
    </row>
    <row r="3489" spans="11:12">
      <c r="K3489" s="1"/>
      <c r="L3489" s="1"/>
    </row>
    <row r="3490" spans="11:12">
      <c r="K3490" s="1"/>
      <c r="L3490" s="1"/>
    </row>
    <row r="3491" spans="11:12">
      <c r="K3491" s="1"/>
      <c r="L3491" s="1"/>
    </row>
    <row r="3492" spans="11:12">
      <c r="K3492" s="1"/>
      <c r="L3492" s="1"/>
    </row>
    <row r="3493" spans="11:12">
      <c r="K3493" s="1"/>
      <c r="L3493" s="1"/>
    </row>
    <row r="3494" spans="11:12">
      <c r="K3494" s="1"/>
      <c r="L3494" s="1"/>
    </row>
    <row r="3495" spans="11:12">
      <c r="K3495" s="1"/>
      <c r="L3495" s="1"/>
    </row>
    <row r="3496" spans="11:12">
      <c r="K3496" s="1"/>
      <c r="L3496" s="1"/>
    </row>
    <row r="3497" spans="11:12">
      <c r="K3497" s="1"/>
      <c r="L3497" s="1"/>
    </row>
    <row r="3498" spans="11:12">
      <c r="K3498" s="1"/>
      <c r="L3498" s="1"/>
    </row>
    <row r="3499" spans="11:12">
      <c r="K3499" s="1"/>
      <c r="L3499" s="1"/>
    </row>
    <row r="3500" spans="11:12">
      <c r="K3500" s="1"/>
      <c r="L3500" s="1"/>
    </row>
    <row r="3501" spans="11:12">
      <c r="K3501" s="1"/>
      <c r="L3501" s="1"/>
    </row>
    <row r="3502" spans="11:12">
      <c r="K3502" s="1"/>
      <c r="L3502" s="1"/>
    </row>
    <row r="3503" spans="11:12">
      <c r="K3503" s="1"/>
      <c r="L3503" s="1"/>
    </row>
    <row r="3504" spans="11:12">
      <c r="K3504" s="1"/>
      <c r="L3504" s="1"/>
    </row>
    <row r="3505" spans="11:12">
      <c r="K3505" s="1"/>
      <c r="L3505" s="1"/>
    </row>
    <row r="3506" spans="11:12">
      <c r="K3506" s="1"/>
      <c r="L3506" s="1"/>
    </row>
    <row r="3507" spans="11:12">
      <c r="K3507" s="1"/>
      <c r="L3507" s="1"/>
    </row>
    <row r="3508" spans="11:12">
      <c r="K3508" s="1"/>
      <c r="L3508" s="1"/>
    </row>
    <row r="3509" spans="11:12">
      <c r="K3509" s="1"/>
      <c r="L3509" s="1"/>
    </row>
    <row r="3510" spans="11:12">
      <c r="K3510" s="1"/>
      <c r="L3510" s="1"/>
    </row>
    <row r="3511" spans="11:12">
      <c r="K3511" s="1"/>
      <c r="L3511" s="1"/>
    </row>
    <row r="3512" spans="11:12">
      <c r="K3512" s="1"/>
      <c r="L3512" s="1"/>
    </row>
    <row r="3513" spans="11:12">
      <c r="K3513" s="1"/>
      <c r="L3513" s="1"/>
    </row>
    <row r="3514" spans="11:12">
      <c r="K3514" s="1"/>
      <c r="L3514" s="1"/>
    </row>
    <row r="3515" spans="11:12">
      <c r="K3515" s="1"/>
      <c r="L3515" s="1"/>
    </row>
    <row r="3516" spans="11:12">
      <c r="K3516" s="1"/>
      <c r="L3516" s="1"/>
    </row>
    <row r="3517" spans="11:12">
      <c r="K3517" s="1"/>
      <c r="L3517" s="1"/>
    </row>
    <row r="3518" spans="11:12">
      <c r="K3518" s="1"/>
      <c r="L3518" s="1"/>
    </row>
    <row r="3519" spans="11:12">
      <c r="K3519" s="1"/>
      <c r="L3519" s="1"/>
    </row>
    <row r="3520" spans="11:12">
      <c r="K3520" s="1"/>
      <c r="L3520" s="1"/>
    </row>
    <row r="3521" spans="11:12">
      <c r="K3521" s="1"/>
      <c r="L3521" s="1"/>
    </row>
    <row r="3522" spans="11:12">
      <c r="K3522" s="1"/>
      <c r="L3522" s="1"/>
    </row>
    <row r="3523" spans="11:12">
      <c r="K3523" s="1"/>
      <c r="L3523" s="1"/>
    </row>
    <row r="3524" spans="11:12">
      <c r="K3524" s="1"/>
      <c r="L3524" s="1"/>
    </row>
    <row r="3525" spans="11:12">
      <c r="K3525" s="1"/>
      <c r="L3525" s="1"/>
    </row>
    <row r="3526" spans="11:12">
      <c r="K3526" s="1"/>
      <c r="L3526" s="1"/>
    </row>
    <row r="3527" spans="11:12">
      <c r="K3527" s="1"/>
      <c r="L3527" s="1"/>
    </row>
    <row r="3528" spans="11:12">
      <c r="K3528" s="1"/>
      <c r="L3528" s="1"/>
    </row>
    <row r="3529" spans="11:12">
      <c r="K3529" s="1"/>
      <c r="L3529" s="1"/>
    </row>
    <row r="3530" spans="11:12">
      <c r="K3530" s="1"/>
      <c r="L3530" s="1"/>
    </row>
    <row r="3531" spans="11:12">
      <c r="K3531" s="1"/>
      <c r="L3531" s="1"/>
    </row>
    <row r="3532" spans="11:12">
      <c r="K3532" s="1"/>
      <c r="L3532" s="1"/>
    </row>
    <row r="3533" spans="11:12">
      <c r="K3533" s="1"/>
      <c r="L3533" s="1"/>
    </row>
    <row r="3534" spans="11:12">
      <c r="K3534" s="1"/>
      <c r="L3534" s="1"/>
    </row>
    <row r="3535" spans="11:12">
      <c r="K3535" s="1"/>
      <c r="L3535" s="1"/>
    </row>
    <row r="3536" spans="11:12">
      <c r="K3536" s="1"/>
      <c r="L3536" s="1"/>
    </row>
    <row r="3537" spans="11:12">
      <c r="K3537" s="1"/>
      <c r="L3537" s="1"/>
    </row>
    <row r="3538" spans="11:12">
      <c r="K3538" s="1"/>
      <c r="L3538" s="1"/>
    </row>
    <row r="3539" spans="11:12">
      <c r="K3539" s="1"/>
      <c r="L3539" s="1"/>
    </row>
    <row r="3540" spans="11:12">
      <c r="K3540" s="1"/>
      <c r="L3540" s="1"/>
    </row>
    <row r="3541" spans="11:12">
      <c r="K3541" s="1"/>
      <c r="L3541" s="1"/>
    </row>
    <row r="3542" spans="11:12">
      <c r="K3542" s="1"/>
      <c r="L3542" s="1"/>
    </row>
    <row r="3543" spans="11:12">
      <c r="K3543" s="1"/>
      <c r="L3543" s="1"/>
    </row>
    <row r="3544" spans="11:12">
      <c r="K3544" s="1"/>
      <c r="L3544" s="1"/>
    </row>
    <row r="3545" spans="11:12">
      <c r="K3545" s="1"/>
      <c r="L3545" s="1"/>
    </row>
    <row r="3546" spans="11:12">
      <c r="K3546" s="1"/>
      <c r="L3546" s="1"/>
    </row>
    <row r="3547" spans="11:12">
      <c r="K3547" s="1"/>
      <c r="L3547" s="1"/>
    </row>
    <row r="3548" spans="11:12">
      <c r="K3548" s="1"/>
      <c r="L3548" s="1"/>
    </row>
    <row r="3549" spans="11:12">
      <c r="K3549" s="1"/>
      <c r="L3549" s="1"/>
    </row>
    <row r="3550" spans="11:12">
      <c r="K3550" s="1"/>
      <c r="L3550" s="1"/>
    </row>
    <row r="3551" spans="11:12">
      <c r="K3551" s="1"/>
      <c r="L3551" s="1"/>
    </row>
    <row r="3552" spans="11:12">
      <c r="K3552" s="1"/>
      <c r="L3552" s="1"/>
    </row>
    <row r="3553" spans="11:12">
      <c r="K3553" s="1"/>
      <c r="L3553" s="1"/>
    </row>
    <row r="3554" spans="11:12">
      <c r="K3554" s="1"/>
      <c r="L3554" s="1"/>
    </row>
    <row r="3555" spans="11:12">
      <c r="K3555" s="1"/>
      <c r="L3555" s="1"/>
    </row>
    <row r="3556" spans="11:12">
      <c r="K3556" s="1"/>
      <c r="L3556" s="1"/>
    </row>
    <row r="3557" spans="11:12">
      <c r="K3557" s="1"/>
      <c r="L3557" s="1"/>
    </row>
    <row r="3558" spans="11:12">
      <c r="K3558" s="1"/>
      <c r="L3558" s="1"/>
    </row>
    <row r="3559" spans="11:12">
      <c r="K3559" s="1"/>
      <c r="L3559" s="1"/>
    </row>
    <row r="3560" spans="11:12">
      <c r="K3560" s="1"/>
      <c r="L3560" s="1"/>
    </row>
    <row r="3561" spans="11:12">
      <c r="K3561" s="1"/>
      <c r="L3561" s="1"/>
    </row>
    <row r="3562" spans="11:12">
      <c r="K3562" s="1"/>
      <c r="L3562" s="1"/>
    </row>
    <row r="3563" spans="11:12">
      <c r="K3563" s="1"/>
      <c r="L3563" s="1"/>
    </row>
    <row r="3564" spans="11:12">
      <c r="K3564" s="1"/>
      <c r="L3564" s="1"/>
    </row>
    <row r="3565" spans="11:12">
      <c r="K3565" s="1"/>
      <c r="L3565" s="1"/>
    </row>
    <row r="3566" spans="11:12">
      <c r="K3566" s="1"/>
      <c r="L3566" s="1"/>
    </row>
    <row r="3567" spans="11:12">
      <c r="K3567" s="1"/>
      <c r="L3567" s="1"/>
    </row>
    <row r="3568" spans="11:12">
      <c r="K3568" s="1"/>
      <c r="L3568" s="1"/>
    </row>
    <row r="3569" spans="11:12">
      <c r="K3569" s="1"/>
      <c r="L3569" s="1"/>
    </row>
    <row r="3570" spans="11:12">
      <c r="K3570" s="1"/>
      <c r="L3570" s="1"/>
    </row>
    <row r="3571" spans="11:12">
      <c r="K3571" s="1"/>
      <c r="L3571" s="1"/>
    </row>
    <row r="3572" spans="11:12">
      <c r="K3572" s="1"/>
      <c r="L3572" s="1"/>
    </row>
    <row r="3573" spans="11:12">
      <c r="K3573" s="1"/>
      <c r="L3573" s="1"/>
    </row>
    <row r="3574" spans="11:12">
      <c r="K3574" s="1"/>
      <c r="L3574" s="1"/>
    </row>
    <row r="3575" spans="11:12">
      <c r="K3575" s="1"/>
      <c r="L3575" s="1"/>
    </row>
    <row r="3576" spans="11:12">
      <c r="K3576" s="1"/>
      <c r="L3576" s="1"/>
    </row>
    <row r="3577" spans="11:12">
      <c r="K3577" s="1"/>
      <c r="L3577" s="1"/>
    </row>
    <row r="3578" spans="11:12">
      <c r="K3578" s="1"/>
      <c r="L3578" s="1"/>
    </row>
    <row r="3579" spans="11:12">
      <c r="K3579" s="1"/>
      <c r="L3579" s="1"/>
    </row>
    <row r="3580" spans="11:12">
      <c r="K3580" s="1"/>
      <c r="L3580" s="1"/>
    </row>
    <row r="3581" spans="11:12">
      <c r="K3581" s="1"/>
      <c r="L3581" s="1"/>
    </row>
    <row r="3582" spans="11:12">
      <c r="K3582" s="1"/>
      <c r="L3582" s="1"/>
    </row>
    <row r="3583" spans="11:12">
      <c r="K3583" s="1"/>
      <c r="L3583" s="1"/>
    </row>
    <row r="3584" spans="11:12">
      <c r="K3584" s="1"/>
      <c r="L3584" s="1"/>
    </row>
    <row r="3585" spans="11:12">
      <c r="K3585" s="1"/>
      <c r="L3585" s="1"/>
    </row>
    <row r="3586" spans="11:12">
      <c r="K3586" s="1"/>
      <c r="L3586" s="1"/>
    </row>
    <row r="3587" spans="11:12">
      <c r="K3587" s="1"/>
      <c r="L3587" s="1"/>
    </row>
    <row r="3588" spans="11:12">
      <c r="K3588" s="1"/>
      <c r="L3588" s="1"/>
    </row>
    <row r="3589" spans="11:12">
      <c r="K3589" s="1"/>
      <c r="L3589" s="1"/>
    </row>
    <row r="3590" spans="11:12">
      <c r="K3590" s="1"/>
      <c r="L3590" s="1"/>
    </row>
    <row r="3591" spans="11:12">
      <c r="K3591" s="1"/>
      <c r="L3591" s="1"/>
    </row>
    <row r="3592" spans="11:12">
      <c r="K3592" s="1"/>
      <c r="L3592" s="1"/>
    </row>
    <row r="3593" spans="11:12">
      <c r="K3593" s="1"/>
      <c r="L3593" s="1"/>
    </row>
    <row r="3594" spans="11:12">
      <c r="K3594" s="1"/>
      <c r="L3594" s="1"/>
    </row>
    <row r="3595" spans="11:12">
      <c r="K3595" s="1"/>
      <c r="L3595" s="1"/>
    </row>
    <row r="3596" spans="11:12">
      <c r="K3596" s="1"/>
      <c r="L3596" s="1"/>
    </row>
    <row r="3597" spans="11:12">
      <c r="K3597" s="1"/>
      <c r="L3597" s="1"/>
    </row>
    <row r="3598" spans="11:12">
      <c r="K3598" s="1"/>
      <c r="L3598" s="1"/>
    </row>
    <row r="3599" spans="11:12">
      <c r="K3599" s="1"/>
      <c r="L3599" s="1"/>
    </row>
    <row r="3600" spans="11:12">
      <c r="K3600" s="1"/>
      <c r="L3600" s="1"/>
    </row>
    <row r="3601" spans="11:12">
      <c r="K3601" s="1"/>
      <c r="L3601" s="1"/>
    </row>
    <row r="3602" spans="11:12">
      <c r="K3602" s="1"/>
      <c r="L3602" s="1"/>
    </row>
    <row r="3603" spans="11:12">
      <c r="K3603" s="1"/>
      <c r="L3603" s="1"/>
    </row>
    <row r="3604" spans="11:12">
      <c r="K3604" s="1"/>
      <c r="L3604" s="1"/>
    </row>
    <row r="3605" spans="11:12">
      <c r="K3605" s="1"/>
      <c r="L3605" s="1"/>
    </row>
    <row r="3606" spans="11:12">
      <c r="K3606" s="1"/>
      <c r="L3606" s="1"/>
    </row>
    <row r="3607" spans="11:12">
      <c r="K3607" s="1"/>
      <c r="L3607" s="1"/>
    </row>
    <row r="3608" spans="11:12">
      <c r="K3608" s="1"/>
      <c r="L3608" s="1"/>
    </row>
    <row r="3609" spans="11:12">
      <c r="K3609" s="1"/>
      <c r="L3609" s="1"/>
    </row>
    <row r="3610" spans="11:12">
      <c r="K3610" s="1"/>
      <c r="L3610" s="1"/>
    </row>
    <row r="3611" spans="11:12">
      <c r="K3611" s="1"/>
      <c r="L3611" s="1"/>
    </row>
    <row r="3612" spans="11:12">
      <c r="K3612" s="1"/>
      <c r="L3612" s="1"/>
    </row>
    <row r="3613" spans="11:12">
      <c r="K3613" s="1"/>
      <c r="L3613" s="1"/>
    </row>
    <row r="3614" spans="11:12">
      <c r="K3614" s="1"/>
      <c r="L3614" s="1"/>
    </row>
    <row r="3615" spans="11:12">
      <c r="K3615" s="1"/>
      <c r="L3615" s="1"/>
    </row>
    <row r="3616" spans="11:12">
      <c r="K3616" s="1"/>
      <c r="L3616" s="1"/>
    </row>
    <row r="3617" spans="11:12">
      <c r="K3617" s="1"/>
      <c r="L3617" s="1"/>
    </row>
    <row r="3618" spans="11:12">
      <c r="K3618" s="1"/>
      <c r="L3618" s="1"/>
    </row>
    <row r="3619" spans="11:12">
      <c r="K3619" s="1"/>
      <c r="L3619" s="1"/>
    </row>
    <row r="3620" spans="11:12">
      <c r="K3620" s="1"/>
      <c r="L3620" s="1"/>
    </row>
    <row r="3621" spans="11:12">
      <c r="K3621" s="1"/>
      <c r="L3621" s="1"/>
    </row>
    <row r="3622" spans="11:12">
      <c r="K3622" s="1"/>
      <c r="L3622" s="1"/>
    </row>
    <row r="3623" spans="11:12">
      <c r="K3623" s="1"/>
      <c r="L3623" s="1"/>
    </row>
    <row r="3624" spans="11:12">
      <c r="K3624" s="1"/>
      <c r="L3624" s="1"/>
    </row>
    <row r="3625" spans="11:12">
      <c r="K3625" s="1"/>
      <c r="L3625" s="1"/>
    </row>
    <row r="3626" spans="11:12">
      <c r="K3626" s="1"/>
      <c r="L3626" s="1"/>
    </row>
    <row r="3627" spans="11:12">
      <c r="K3627" s="1"/>
      <c r="L3627" s="1"/>
    </row>
    <row r="3628" spans="11:12">
      <c r="K3628" s="1"/>
      <c r="L3628" s="1"/>
    </row>
    <row r="3629" spans="11:12">
      <c r="K3629" s="1"/>
      <c r="L3629" s="1"/>
    </row>
    <row r="3630" spans="11:12">
      <c r="K3630" s="1"/>
      <c r="L3630" s="1"/>
    </row>
    <row r="3631" spans="11:12">
      <c r="K3631" s="1"/>
      <c r="L3631" s="1"/>
    </row>
    <row r="3632" spans="11:12">
      <c r="K3632" s="1"/>
      <c r="L3632" s="1"/>
    </row>
    <row r="3633" spans="11:12">
      <c r="K3633" s="1"/>
      <c r="L3633" s="1"/>
    </row>
    <row r="3634" spans="11:12">
      <c r="K3634" s="1"/>
      <c r="L3634" s="1"/>
    </row>
    <row r="3635" spans="11:12">
      <c r="K3635" s="1"/>
      <c r="L3635" s="1"/>
    </row>
    <row r="3636" spans="11:12">
      <c r="K3636" s="1"/>
      <c r="L3636" s="1"/>
    </row>
    <row r="3637" spans="11:12">
      <c r="K3637" s="1"/>
      <c r="L3637" s="1"/>
    </row>
    <row r="3638" spans="11:12">
      <c r="K3638" s="1"/>
      <c r="L3638" s="1"/>
    </row>
    <row r="3639" spans="11:12">
      <c r="K3639" s="1"/>
      <c r="L3639" s="1"/>
    </row>
    <row r="3640" spans="11:12">
      <c r="K3640" s="1"/>
      <c r="L3640" s="1"/>
    </row>
    <row r="3641" spans="11:12">
      <c r="K3641" s="1"/>
      <c r="L3641" s="1"/>
    </row>
    <row r="3642" spans="11:12">
      <c r="K3642" s="1"/>
      <c r="L3642" s="1"/>
    </row>
    <row r="3643" spans="11:12">
      <c r="K3643" s="1"/>
      <c r="L3643" s="1"/>
    </row>
    <row r="3644" spans="11:12">
      <c r="K3644" s="1"/>
      <c r="L3644" s="1"/>
    </row>
    <row r="3645" spans="11:12">
      <c r="K3645" s="1"/>
      <c r="L3645" s="1"/>
    </row>
    <row r="3646" spans="11:12">
      <c r="K3646" s="1"/>
      <c r="L3646" s="1"/>
    </row>
    <row r="3647" spans="11:12">
      <c r="K3647" s="1"/>
      <c r="L3647" s="1"/>
    </row>
    <row r="3648" spans="11:12">
      <c r="K3648" s="1"/>
      <c r="L3648" s="1"/>
    </row>
    <row r="3649" spans="11:12">
      <c r="K3649" s="1"/>
      <c r="L3649" s="1"/>
    </row>
    <row r="3650" spans="11:12">
      <c r="K3650" s="1"/>
      <c r="L3650" s="1"/>
    </row>
    <row r="3651" spans="11:12">
      <c r="K3651" s="1"/>
      <c r="L3651" s="1"/>
    </row>
    <row r="3652" spans="11:12">
      <c r="K3652" s="1"/>
      <c r="L3652" s="1"/>
    </row>
    <row r="3653" spans="11:12">
      <c r="K3653" s="1"/>
      <c r="L3653" s="1"/>
    </row>
    <row r="3654" spans="11:12">
      <c r="K3654" s="1"/>
      <c r="L3654" s="1"/>
    </row>
    <row r="3655" spans="11:12">
      <c r="K3655" s="1"/>
      <c r="L3655" s="1"/>
    </row>
    <row r="3656" spans="11:12">
      <c r="K3656" s="1"/>
      <c r="L3656" s="1"/>
    </row>
    <row r="3657" spans="11:12">
      <c r="K3657" s="1"/>
      <c r="L3657" s="1"/>
    </row>
    <row r="3658" spans="11:12">
      <c r="K3658" s="1"/>
      <c r="L3658" s="1"/>
    </row>
    <row r="3659" spans="11:12">
      <c r="K3659" s="1"/>
      <c r="L3659" s="1"/>
    </row>
    <row r="3660" spans="11:12">
      <c r="K3660" s="1"/>
      <c r="L3660" s="1"/>
    </row>
    <row r="3661" spans="11:12">
      <c r="K3661" s="1"/>
      <c r="L3661" s="1"/>
    </row>
    <row r="3662" spans="11:12">
      <c r="K3662" s="1"/>
      <c r="L3662" s="1"/>
    </row>
    <row r="3663" spans="11:12">
      <c r="K3663" s="1"/>
      <c r="L3663" s="1"/>
    </row>
    <row r="3664" spans="11:12">
      <c r="K3664" s="1"/>
      <c r="L3664" s="1"/>
    </row>
    <row r="3665" spans="11:12">
      <c r="K3665" s="1"/>
      <c r="L3665" s="1"/>
    </row>
    <row r="3666" spans="11:12">
      <c r="K3666" s="1"/>
      <c r="L3666" s="1"/>
    </row>
    <row r="3667" spans="11:12">
      <c r="K3667" s="1"/>
      <c r="L3667" s="1"/>
    </row>
    <row r="3668" spans="11:12">
      <c r="K3668" s="1"/>
      <c r="L3668" s="1"/>
    </row>
    <row r="3669" spans="11:12">
      <c r="K3669" s="1"/>
      <c r="L3669" s="1"/>
    </row>
    <row r="3670" spans="11:12">
      <c r="K3670" s="1"/>
      <c r="L3670" s="1"/>
    </row>
    <row r="3671" spans="11:12">
      <c r="K3671" s="1"/>
      <c r="L3671" s="1"/>
    </row>
    <row r="3672" spans="11:12">
      <c r="K3672" s="1"/>
      <c r="L3672" s="1"/>
    </row>
    <row r="3673" spans="11:12">
      <c r="K3673" s="1"/>
      <c r="L3673" s="1"/>
    </row>
    <row r="3674" spans="11:12">
      <c r="K3674" s="1"/>
      <c r="L3674" s="1"/>
    </row>
    <row r="3675" spans="11:12">
      <c r="K3675" s="1"/>
      <c r="L3675" s="1"/>
    </row>
    <row r="3676" spans="11:12">
      <c r="K3676" s="1"/>
      <c r="L3676" s="1"/>
    </row>
    <row r="3677" spans="11:12">
      <c r="K3677" s="1"/>
      <c r="L3677" s="1"/>
    </row>
    <row r="3678" spans="11:12">
      <c r="K3678" s="1"/>
      <c r="L3678" s="1"/>
    </row>
    <row r="3679" spans="11:12">
      <c r="K3679" s="1"/>
      <c r="L3679" s="1"/>
    </row>
    <row r="3680" spans="11:12">
      <c r="K3680" s="1"/>
      <c r="L3680" s="1"/>
    </row>
    <row r="3681" spans="11:12">
      <c r="K3681" s="1"/>
      <c r="L3681" s="1"/>
    </row>
    <row r="3682" spans="11:12">
      <c r="K3682" s="1"/>
      <c r="L3682" s="1"/>
    </row>
    <row r="3683" spans="11:12">
      <c r="K3683" s="1"/>
      <c r="L3683" s="1"/>
    </row>
    <row r="3684" spans="11:12">
      <c r="K3684" s="1"/>
      <c r="L3684" s="1"/>
    </row>
    <row r="3685" spans="11:12">
      <c r="K3685" s="1"/>
      <c r="L3685" s="1"/>
    </row>
    <row r="3686" spans="11:12">
      <c r="K3686" s="1"/>
      <c r="L3686" s="1"/>
    </row>
    <row r="3687" spans="11:12">
      <c r="K3687" s="1"/>
      <c r="L3687" s="1"/>
    </row>
    <row r="3688" spans="11:12">
      <c r="K3688" s="1"/>
      <c r="L3688" s="1"/>
    </row>
    <row r="3689" spans="11:12">
      <c r="K3689" s="1"/>
      <c r="L3689" s="1"/>
    </row>
    <row r="3690" spans="11:12">
      <c r="K3690" s="1"/>
      <c r="L3690" s="1"/>
    </row>
    <row r="3691" spans="11:12">
      <c r="K3691" s="1"/>
      <c r="L3691" s="1"/>
    </row>
    <row r="3692" spans="11:12">
      <c r="K3692" s="1"/>
      <c r="L3692" s="1"/>
    </row>
    <row r="3693" spans="11:12">
      <c r="K3693" s="1"/>
      <c r="L3693" s="1"/>
    </row>
    <row r="3694" spans="11:12">
      <c r="K3694" s="1"/>
      <c r="L3694" s="1"/>
    </row>
    <row r="3695" spans="11:12">
      <c r="K3695" s="1"/>
      <c r="L3695" s="1"/>
    </row>
    <row r="3696" spans="11:12">
      <c r="K3696" s="1"/>
      <c r="L3696" s="1"/>
    </row>
    <row r="3697" spans="11:12">
      <c r="K3697" s="1"/>
      <c r="L3697" s="1"/>
    </row>
    <row r="3698" spans="11:12">
      <c r="K3698" s="1"/>
      <c r="L3698" s="1"/>
    </row>
    <row r="3699" spans="11:12">
      <c r="K3699" s="1"/>
      <c r="L3699" s="1"/>
    </row>
    <row r="3700" spans="11:12">
      <c r="K3700" s="1"/>
      <c r="L3700" s="1"/>
    </row>
    <row r="3701" spans="11:12">
      <c r="K3701" s="1"/>
      <c r="L3701" s="1"/>
    </row>
    <row r="3702" spans="11:12">
      <c r="K3702" s="1"/>
      <c r="L3702" s="1"/>
    </row>
    <row r="3703" spans="11:12">
      <c r="K3703" s="1"/>
      <c r="L3703" s="1"/>
    </row>
    <row r="3704" spans="11:12">
      <c r="K3704" s="1"/>
      <c r="L3704" s="1"/>
    </row>
    <row r="3705" spans="11:12">
      <c r="K3705" s="1"/>
      <c r="L3705" s="1"/>
    </row>
    <row r="3706" spans="11:12">
      <c r="K3706" s="1"/>
      <c r="L3706" s="1"/>
    </row>
    <row r="3707" spans="11:12">
      <c r="K3707" s="1"/>
      <c r="L3707" s="1"/>
    </row>
    <row r="3708" spans="11:12">
      <c r="K3708" s="1"/>
      <c r="L3708" s="1"/>
    </row>
    <row r="3709" spans="11:12">
      <c r="K3709" s="1"/>
      <c r="L3709" s="1"/>
    </row>
    <row r="3710" spans="11:12">
      <c r="K3710" s="1"/>
      <c r="L3710" s="1"/>
    </row>
    <row r="3711" spans="11:12">
      <c r="K3711" s="1"/>
      <c r="L3711" s="1"/>
    </row>
    <row r="3712" spans="11:12">
      <c r="K3712" s="1"/>
      <c r="L3712" s="1"/>
    </row>
    <row r="3713" spans="11:12">
      <c r="K3713" s="1"/>
      <c r="L3713" s="1"/>
    </row>
    <row r="3714" spans="11:12">
      <c r="K3714" s="1"/>
      <c r="L3714" s="1"/>
    </row>
    <row r="3715" spans="11:12">
      <c r="K3715" s="1"/>
      <c r="L3715" s="1"/>
    </row>
    <row r="3716" spans="11:12">
      <c r="K3716" s="1"/>
      <c r="L3716" s="1"/>
    </row>
    <row r="3717" spans="11:12">
      <c r="K3717" s="1"/>
      <c r="L3717" s="1"/>
    </row>
    <row r="3718" spans="11:12">
      <c r="K3718" s="1"/>
      <c r="L3718" s="1"/>
    </row>
    <row r="3719" spans="11:12">
      <c r="K3719" s="1"/>
      <c r="L3719" s="1"/>
    </row>
    <row r="3720" spans="11:12">
      <c r="K3720" s="1"/>
      <c r="L3720" s="1"/>
    </row>
    <row r="3721" spans="11:12">
      <c r="K3721" s="1"/>
      <c r="L3721" s="1"/>
    </row>
    <row r="3722" spans="11:12">
      <c r="K3722" s="1"/>
      <c r="L3722" s="1"/>
    </row>
    <row r="3723" spans="11:12">
      <c r="K3723" s="1"/>
      <c r="L3723" s="1"/>
    </row>
    <row r="3724" spans="11:12">
      <c r="K3724" s="1"/>
      <c r="L3724" s="1"/>
    </row>
    <row r="3725" spans="11:12">
      <c r="K3725" s="1"/>
      <c r="L3725" s="1"/>
    </row>
    <row r="3726" spans="11:12">
      <c r="K3726" s="1"/>
      <c r="L3726" s="1"/>
    </row>
    <row r="3727" spans="11:12">
      <c r="K3727" s="1"/>
      <c r="L3727" s="1"/>
    </row>
    <row r="3728" spans="11:12">
      <c r="K3728" s="1"/>
      <c r="L3728" s="1"/>
    </row>
    <row r="3729" spans="11:12">
      <c r="K3729" s="1"/>
      <c r="L3729" s="1"/>
    </row>
    <row r="3730" spans="11:12">
      <c r="K3730" s="1"/>
      <c r="L3730" s="1"/>
    </row>
    <row r="3731" spans="11:12">
      <c r="K3731" s="1"/>
      <c r="L3731" s="1"/>
    </row>
    <row r="3732" spans="11:12">
      <c r="K3732" s="1"/>
      <c r="L3732" s="1"/>
    </row>
    <row r="3733" spans="11:12">
      <c r="K3733" s="1"/>
      <c r="L3733" s="1"/>
    </row>
    <row r="3734" spans="11:12">
      <c r="K3734" s="1"/>
      <c r="L3734" s="1"/>
    </row>
    <row r="3735" spans="11:12">
      <c r="K3735" s="1"/>
      <c r="L3735" s="1"/>
    </row>
    <row r="3736" spans="11:12">
      <c r="K3736" s="1"/>
      <c r="L3736" s="1"/>
    </row>
    <row r="3737" spans="11:12">
      <c r="K3737" s="1"/>
      <c r="L3737" s="1"/>
    </row>
    <row r="3738" spans="11:12">
      <c r="K3738" s="1"/>
      <c r="L3738" s="1"/>
    </row>
    <row r="3739" spans="11:12">
      <c r="K3739" s="1"/>
      <c r="L3739" s="1"/>
    </row>
    <row r="3740" spans="11:12">
      <c r="K3740" s="1"/>
      <c r="L3740" s="1"/>
    </row>
    <row r="3741" spans="11:12">
      <c r="K3741" s="1"/>
      <c r="L3741" s="1"/>
    </row>
    <row r="3742" spans="11:12">
      <c r="K3742" s="1"/>
      <c r="L3742" s="1"/>
    </row>
    <row r="3743" spans="11:12">
      <c r="K3743" s="1"/>
      <c r="L3743" s="1"/>
    </row>
    <row r="3744" spans="11:12">
      <c r="K3744" s="1"/>
      <c r="L3744" s="1"/>
    </row>
    <row r="3745" spans="11:12">
      <c r="K3745" s="1"/>
      <c r="L3745" s="1"/>
    </row>
    <row r="3746" spans="11:12">
      <c r="K3746" s="1"/>
      <c r="L3746" s="1"/>
    </row>
    <row r="3747" spans="11:12">
      <c r="K3747" s="1"/>
      <c r="L3747" s="1"/>
    </row>
    <row r="3748" spans="11:12">
      <c r="K3748" s="1"/>
      <c r="L3748" s="1"/>
    </row>
    <row r="3749" spans="11:12">
      <c r="K3749" s="1"/>
      <c r="L3749" s="1"/>
    </row>
    <row r="3750" spans="11:12">
      <c r="K3750" s="1"/>
      <c r="L3750" s="1"/>
    </row>
    <row r="3751" spans="11:12">
      <c r="K3751" s="1"/>
      <c r="L3751" s="1"/>
    </row>
    <row r="3752" spans="11:12">
      <c r="K3752" s="1"/>
      <c r="L3752" s="1"/>
    </row>
    <row r="3753" spans="11:12">
      <c r="K3753" s="1"/>
      <c r="L3753" s="1"/>
    </row>
    <row r="3754" spans="11:12">
      <c r="K3754" s="1"/>
      <c r="L3754" s="1"/>
    </row>
    <row r="3755" spans="11:12">
      <c r="K3755" s="1"/>
      <c r="L3755" s="1"/>
    </row>
    <row r="3756" spans="11:12">
      <c r="K3756" s="1"/>
      <c r="L3756" s="1"/>
    </row>
    <row r="3757" spans="11:12">
      <c r="K3757" s="1"/>
      <c r="L3757" s="1"/>
    </row>
    <row r="3758" spans="11:12">
      <c r="K3758" s="1"/>
      <c r="L3758" s="1"/>
    </row>
    <row r="3759" spans="11:12">
      <c r="K3759" s="1"/>
      <c r="L3759" s="1"/>
    </row>
    <row r="3760" spans="11:12">
      <c r="K3760" s="1"/>
      <c r="L3760" s="1"/>
    </row>
    <row r="3761" spans="11:12">
      <c r="K3761" s="1"/>
      <c r="L3761" s="1"/>
    </row>
    <row r="3762" spans="11:12">
      <c r="K3762" s="1"/>
      <c r="L3762" s="1"/>
    </row>
    <row r="3763" spans="11:12">
      <c r="K3763" s="1"/>
      <c r="L3763" s="1"/>
    </row>
    <row r="3764" spans="11:12">
      <c r="K3764" s="1"/>
      <c r="L3764" s="1"/>
    </row>
    <row r="3765" spans="11:12">
      <c r="K3765" s="1"/>
      <c r="L3765" s="1"/>
    </row>
    <row r="3766" spans="11:12">
      <c r="K3766" s="1"/>
      <c r="L3766" s="1"/>
    </row>
    <row r="3767" spans="11:12">
      <c r="K3767" s="1"/>
      <c r="L3767" s="1"/>
    </row>
    <row r="3768" spans="11:12">
      <c r="K3768" s="1"/>
      <c r="L3768" s="1"/>
    </row>
    <row r="3769" spans="11:12">
      <c r="K3769" s="1"/>
      <c r="L3769" s="1"/>
    </row>
    <row r="3770" spans="11:12">
      <c r="K3770" s="1"/>
      <c r="L3770" s="1"/>
    </row>
    <row r="3771" spans="11:12">
      <c r="K3771" s="1"/>
      <c r="L3771" s="1"/>
    </row>
    <row r="3772" spans="11:12">
      <c r="K3772" s="1"/>
      <c r="L3772" s="1"/>
    </row>
    <row r="3773" spans="11:12">
      <c r="K3773" s="1"/>
      <c r="L3773" s="1"/>
    </row>
    <row r="3774" spans="11:12">
      <c r="K3774" s="1"/>
      <c r="L3774" s="1"/>
    </row>
    <row r="3775" spans="11:12">
      <c r="K3775" s="1"/>
      <c r="L3775" s="1"/>
    </row>
    <row r="3776" spans="11:12">
      <c r="K3776" s="1"/>
      <c r="L3776" s="1"/>
    </row>
    <row r="3777" spans="11:12">
      <c r="K3777" s="1"/>
      <c r="L3777" s="1"/>
    </row>
    <row r="3778" spans="11:12">
      <c r="K3778" s="1"/>
      <c r="L3778" s="1"/>
    </row>
    <row r="3779" spans="11:12">
      <c r="K3779" s="1"/>
      <c r="L3779" s="1"/>
    </row>
    <row r="3780" spans="11:12">
      <c r="K3780" s="1"/>
      <c r="L3780" s="1"/>
    </row>
    <row r="3781" spans="11:12">
      <c r="K3781" s="1"/>
      <c r="L3781" s="1"/>
    </row>
    <row r="3782" spans="11:12">
      <c r="K3782" s="1"/>
      <c r="L3782" s="1"/>
    </row>
    <row r="3783" spans="11:12">
      <c r="K3783" s="1"/>
      <c r="L3783" s="1"/>
    </row>
    <row r="3784" spans="11:12">
      <c r="K3784" s="1"/>
      <c r="L3784" s="1"/>
    </row>
    <row r="3785" spans="11:12">
      <c r="K3785" s="1"/>
      <c r="L3785" s="1"/>
    </row>
    <row r="3786" spans="11:12">
      <c r="K3786" s="1"/>
      <c r="L3786" s="1"/>
    </row>
    <row r="3787" spans="11:12">
      <c r="K3787" s="1"/>
      <c r="L3787" s="1"/>
    </row>
    <row r="3788" spans="11:12">
      <c r="K3788" s="1"/>
      <c r="L3788" s="1"/>
    </row>
    <row r="3789" spans="11:12">
      <c r="K3789" s="1"/>
      <c r="L3789" s="1"/>
    </row>
    <row r="3790" spans="11:12">
      <c r="K3790" s="1"/>
      <c r="L3790" s="1"/>
    </row>
    <row r="3791" spans="11:12">
      <c r="K3791" s="1"/>
      <c r="L3791" s="1"/>
    </row>
    <row r="3792" spans="11:12">
      <c r="K3792" s="1"/>
      <c r="L3792" s="1"/>
    </row>
    <row r="3793" spans="11:12">
      <c r="K3793" s="1"/>
      <c r="L3793" s="1"/>
    </row>
    <row r="3794" spans="11:12">
      <c r="K3794" s="1"/>
      <c r="L3794" s="1"/>
    </row>
    <row r="3795" spans="11:12">
      <c r="K3795" s="1"/>
      <c r="L3795" s="1"/>
    </row>
    <row r="3796" spans="11:12">
      <c r="K3796" s="1"/>
      <c r="L3796" s="1"/>
    </row>
    <row r="3797" spans="11:12">
      <c r="K3797" s="1"/>
      <c r="L3797" s="1"/>
    </row>
    <row r="3798" spans="11:12">
      <c r="K3798" s="1"/>
      <c r="L3798" s="1"/>
    </row>
    <row r="3799" spans="11:12">
      <c r="K3799" s="1"/>
      <c r="L3799" s="1"/>
    </row>
    <row r="3800" spans="11:12">
      <c r="K3800" s="1"/>
      <c r="L3800" s="1"/>
    </row>
    <row r="3801" spans="11:12">
      <c r="K3801" s="1"/>
      <c r="L3801" s="1"/>
    </row>
    <row r="3802" spans="11:12">
      <c r="K3802" s="1"/>
      <c r="L3802" s="1"/>
    </row>
    <row r="3803" spans="11:12">
      <c r="K3803" s="1"/>
      <c r="L3803" s="1"/>
    </row>
    <row r="3804" spans="11:12">
      <c r="K3804" s="1"/>
      <c r="L3804" s="1"/>
    </row>
    <row r="3805" spans="11:12">
      <c r="K3805" s="1"/>
      <c r="L3805" s="1"/>
    </row>
    <row r="3806" spans="11:12">
      <c r="K3806" s="1"/>
      <c r="L3806" s="1"/>
    </row>
    <row r="3807" spans="11:12">
      <c r="K3807" s="1"/>
      <c r="L3807" s="1"/>
    </row>
    <row r="3808" spans="11:12">
      <c r="K3808" s="1"/>
      <c r="L3808" s="1"/>
    </row>
    <row r="3809" spans="11:12">
      <c r="K3809" s="1"/>
      <c r="L3809" s="1"/>
    </row>
    <row r="3810" spans="11:12">
      <c r="K3810" s="1"/>
      <c r="L3810" s="1"/>
    </row>
    <row r="3811" spans="11:12">
      <c r="K3811" s="1"/>
      <c r="L3811" s="1"/>
    </row>
    <row r="3812" spans="11:12">
      <c r="K3812" s="1"/>
      <c r="L3812" s="1"/>
    </row>
    <row r="3813" spans="11:12">
      <c r="K3813" s="1"/>
      <c r="L3813" s="1"/>
    </row>
    <row r="3814" spans="11:12">
      <c r="K3814" s="1"/>
      <c r="L3814" s="1"/>
    </row>
    <row r="3815" spans="11:12">
      <c r="K3815" s="1"/>
      <c r="L3815" s="1"/>
    </row>
    <row r="3816" spans="11:12">
      <c r="K3816" s="1"/>
      <c r="L3816" s="1"/>
    </row>
    <row r="3817" spans="11:12">
      <c r="K3817" s="1"/>
      <c r="L3817" s="1"/>
    </row>
    <row r="3818" spans="11:12">
      <c r="K3818" s="1"/>
      <c r="L3818" s="1"/>
    </row>
    <row r="3819" spans="11:12">
      <c r="K3819" s="1"/>
      <c r="L3819" s="1"/>
    </row>
    <row r="3820" spans="11:12">
      <c r="K3820" s="1"/>
      <c r="L3820" s="1"/>
    </row>
    <row r="3821" spans="11:12">
      <c r="K3821" s="1"/>
      <c r="L3821" s="1"/>
    </row>
    <row r="3822" spans="11:12">
      <c r="K3822" s="1"/>
      <c r="L3822" s="1"/>
    </row>
    <row r="3823" spans="11:12">
      <c r="K3823" s="1"/>
      <c r="L3823" s="1"/>
    </row>
    <row r="3824" spans="11:12">
      <c r="K3824" s="1"/>
      <c r="L3824" s="1"/>
    </row>
    <row r="3825" spans="11:12">
      <c r="K3825" s="1"/>
      <c r="L3825" s="1"/>
    </row>
    <row r="3826" spans="11:12">
      <c r="K3826" s="1"/>
      <c r="L3826" s="1"/>
    </row>
    <row r="3827" spans="11:12">
      <c r="K3827" s="1"/>
      <c r="L3827" s="1"/>
    </row>
    <row r="3828" spans="11:12">
      <c r="K3828" s="1"/>
      <c r="L3828" s="1"/>
    </row>
    <row r="3829" spans="11:12">
      <c r="K3829" s="1"/>
      <c r="L3829" s="1"/>
    </row>
    <row r="3830" spans="11:12">
      <c r="K3830" s="1"/>
      <c r="L3830" s="1"/>
    </row>
    <row r="3831" spans="11:12">
      <c r="K3831" s="1"/>
      <c r="L3831" s="1"/>
    </row>
    <row r="3832" spans="11:12">
      <c r="K3832" s="1"/>
      <c r="L3832" s="1"/>
    </row>
    <row r="3833" spans="11:12">
      <c r="K3833" s="1"/>
      <c r="L3833" s="1"/>
    </row>
    <row r="3834" spans="11:12">
      <c r="K3834" s="1"/>
      <c r="L3834" s="1"/>
    </row>
    <row r="3835" spans="11:12">
      <c r="K3835" s="1"/>
      <c r="L3835" s="1"/>
    </row>
    <row r="3836" spans="11:12">
      <c r="K3836" s="1"/>
      <c r="L3836" s="1"/>
    </row>
    <row r="3837" spans="11:12">
      <c r="K3837" s="1"/>
      <c r="L3837" s="1"/>
    </row>
    <row r="3838" spans="11:12">
      <c r="K3838" s="1"/>
      <c r="L3838" s="1"/>
    </row>
    <row r="3839" spans="11:12">
      <c r="K3839" s="1"/>
      <c r="L3839" s="1"/>
    </row>
    <row r="3840" spans="11:12">
      <c r="K3840" s="1"/>
      <c r="L3840" s="1"/>
    </row>
    <row r="3841" spans="11:12">
      <c r="K3841" s="1"/>
      <c r="L3841" s="1"/>
    </row>
    <row r="3842" spans="11:12">
      <c r="K3842" s="1"/>
      <c r="L3842" s="1"/>
    </row>
    <row r="3843" spans="11:12">
      <c r="K3843" s="1"/>
      <c r="L3843" s="1"/>
    </row>
    <row r="3844" spans="11:12">
      <c r="K3844" s="1"/>
      <c r="L3844" s="1"/>
    </row>
    <row r="3845" spans="11:12">
      <c r="K3845" s="1"/>
      <c r="L3845" s="1"/>
    </row>
    <row r="3846" spans="11:12">
      <c r="K3846" s="1"/>
      <c r="L3846" s="1"/>
    </row>
    <row r="3847" spans="11:12">
      <c r="K3847" s="1"/>
      <c r="L3847" s="1"/>
    </row>
    <row r="3848" spans="11:12">
      <c r="K3848" s="1"/>
      <c r="L3848" s="1"/>
    </row>
    <row r="3849" spans="11:12">
      <c r="K3849" s="1"/>
      <c r="L3849" s="1"/>
    </row>
    <row r="3850" spans="11:12">
      <c r="K3850" s="1"/>
      <c r="L3850" s="1"/>
    </row>
    <row r="3851" spans="11:12">
      <c r="K3851" s="1"/>
      <c r="L3851" s="1"/>
    </row>
    <row r="3852" spans="11:12">
      <c r="K3852" s="1"/>
      <c r="L3852" s="1"/>
    </row>
    <row r="3853" spans="11:12">
      <c r="K3853" s="1"/>
      <c r="L3853" s="1"/>
    </row>
    <row r="3854" spans="11:12">
      <c r="K3854" s="1"/>
      <c r="L3854" s="1"/>
    </row>
    <row r="3855" spans="11:12">
      <c r="K3855" s="1"/>
      <c r="L3855" s="1"/>
    </row>
    <row r="3856" spans="11:12">
      <c r="K3856" s="1"/>
      <c r="L3856" s="1"/>
    </row>
    <row r="3857" spans="11:12">
      <c r="K3857" s="1"/>
      <c r="L3857" s="1"/>
    </row>
    <row r="3858" spans="11:12">
      <c r="K3858" s="1"/>
      <c r="L3858" s="1"/>
    </row>
    <row r="3859" spans="11:12">
      <c r="K3859" s="1"/>
      <c r="L3859" s="1"/>
    </row>
    <row r="3860" spans="11:12">
      <c r="K3860" s="1"/>
      <c r="L3860" s="1"/>
    </row>
    <row r="3861" spans="11:12">
      <c r="K3861" s="1"/>
      <c r="L3861" s="1"/>
    </row>
    <row r="3862" spans="11:12">
      <c r="K3862" s="1"/>
      <c r="L3862" s="1"/>
    </row>
    <row r="3863" spans="11:12">
      <c r="K3863" s="1"/>
      <c r="L3863" s="1"/>
    </row>
    <row r="3864" spans="11:12">
      <c r="K3864" s="1"/>
      <c r="L3864" s="1"/>
    </row>
    <row r="3865" spans="11:12">
      <c r="K3865" s="1"/>
      <c r="L3865" s="1"/>
    </row>
    <row r="3866" spans="11:12">
      <c r="K3866" s="1"/>
      <c r="L3866" s="1"/>
    </row>
    <row r="3867" spans="11:12">
      <c r="K3867" s="1"/>
      <c r="L3867" s="1"/>
    </row>
    <row r="3868" spans="11:12">
      <c r="K3868" s="1"/>
      <c r="L3868" s="1"/>
    </row>
    <row r="3869" spans="11:12">
      <c r="K3869" s="1"/>
      <c r="L3869" s="1"/>
    </row>
    <row r="3870" spans="11:12">
      <c r="K3870" s="1"/>
      <c r="L3870" s="1"/>
    </row>
    <row r="3871" spans="11:12">
      <c r="K3871" s="1"/>
      <c r="L3871" s="1"/>
    </row>
    <row r="3872" spans="11:12">
      <c r="K3872" s="1"/>
      <c r="L3872" s="1"/>
    </row>
    <row r="3873" spans="11:12">
      <c r="K3873" s="1"/>
      <c r="L3873" s="1"/>
    </row>
    <row r="3874" spans="11:12">
      <c r="K3874" s="1"/>
      <c r="L3874" s="1"/>
    </row>
    <row r="3875" spans="11:12">
      <c r="K3875" s="1"/>
      <c r="L3875" s="1"/>
    </row>
    <row r="3876" spans="11:12">
      <c r="K3876" s="1"/>
      <c r="L3876" s="1"/>
    </row>
    <row r="3877" spans="11:12">
      <c r="K3877" s="1"/>
      <c r="L3877" s="1"/>
    </row>
    <row r="3878" spans="11:12">
      <c r="K3878" s="1"/>
      <c r="L3878" s="1"/>
    </row>
    <row r="3879" spans="11:12">
      <c r="K3879" s="1"/>
      <c r="L3879" s="1"/>
    </row>
    <row r="3880" spans="11:12">
      <c r="K3880" s="1"/>
      <c r="L3880" s="1"/>
    </row>
    <row r="3881" spans="11:12">
      <c r="K3881" s="1"/>
      <c r="L3881" s="1"/>
    </row>
    <row r="3882" spans="11:12">
      <c r="K3882" s="1"/>
      <c r="L3882" s="1"/>
    </row>
    <row r="3883" spans="11:12">
      <c r="K3883" s="1"/>
      <c r="L3883" s="1"/>
    </row>
    <row r="3884" spans="11:12">
      <c r="K3884" s="1"/>
      <c r="L3884" s="1"/>
    </row>
    <row r="3885" spans="11:12">
      <c r="K3885" s="1"/>
      <c r="L3885" s="1"/>
    </row>
    <row r="3886" spans="11:12">
      <c r="K3886" s="1"/>
      <c r="L3886" s="1"/>
    </row>
    <row r="3887" spans="11:12">
      <c r="K3887" s="1"/>
      <c r="L3887" s="1"/>
    </row>
    <row r="3888" spans="11:12">
      <c r="K3888" s="1"/>
      <c r="L3888" s="1"/>
    </row>
    <row r="3889" spans="11:12">
      <c r="K3889" s="1"/>
      <c r="L3889" s="1"/>
    </row>
    <row r="3890" spans="11:12">
      <c r="K3890" s="1"/>
      <c r="L3890" s="1"/>
    </row>
    <row r="3891" spans="11:12">
      <c r="K3891" s="1"/>
      <c r="L3891" s="1"/>
    </row>
    <row r="3892" spans="11:12">
      <c r="K3892" s="1"/>
      <c r="L3892" s="1"/>
    </row>
    <row r="3893" spans="11:12">
      <c r="K3893" s="1"/>
      <c r="L3893" s="1"/>
    </row>
    <row r="3894" spans="11:12">
      <c r="K3894" s="1"/>
      <c r="L3894" s="1"/>
    </row>
    <row r="3895" spans="11:12">
      <c r="K3895" s="1"/>
      <c r="L3895" s="1"/>
    </row>
    <row r="3896" spans="11:12">
      <c r="K3896" s="1"/>
      <c r="L3896" s="1"/>
    </row>
    <row r="3897" spans="11:12">
      <c r="K3897" s="1"/>
      <c r="L3897" s="1"/>
    </row>
    <row r="3898" spans="11:12">
      <c r="K3898" s="1"/>
      <c r="L3898" s="1"/>
    </row>
    <row r="3899" spans="11:12">
      <c r="K3899" s="1"/>
      <c r="L3899" s="1"/>
    </row>
    <row r="3900" spans="11:12">
      <c r="K3900" s="1"/>
      <c r="L3900" s="1"/>
    </row>
    <row r="3901" spans="11:12">
      <c r="K3901" s="1"/>
      <c r="L3901" s="1"/>
    </row>
    <row r="3902" spans="11:12">
      <c r="K3902" s="1"/>
      <c r="L3902" s="1"/>
    </row>
    <row r="3903" spans="11:12">
      <c r="K3903" s="1"/>
      <c r="L3903" s="1"/>
    </row>
    <row r="3904" spans="11:12">
      <c r="K3904" s="1"/>
      <c r="L3904" s="1"/>
    </row>
    <row r="3905" spans="11:12">
      <c r="K3905" s="1"/>
      <c r="L3905" s="1"/>
    </row>
    <row r="3906" spans="11:12">
      <c r="K3906" s="1"/>
      <c r="L3906" s="1"/>
    </row>
    <row r="3907" spans="11:12">
      <c r="K3907" s="1"/>
      <c r="L3907" s="1"/>
    </row>
    <row r="3908" spans="11:12">
      <c r="K3908" s="1"/>
      <c r="L3908" s="1"/>
    </row>
    <row r="3909" spans="11:12">
      <c r="K3909" s="1"/>
      <c r="L3909" s="1"/>
    </row>
    <row r="3910" spans="11:12">
      <c r="K3910" s="1"/>
      <c r="L3910" s="1"/>
    </row>
    <row r="3911" spans="11:12">
      <c r="K3911" s="1"/>
      <c r="L3911" s="1"/>
    </row>
    <row r="3912" spans="11:12">
      <c r="K3912" s="1"/>
      <c r="L3912" s="1"/>
    </row>
    <row r="3913" spans="11:12">
      <c r="K3913" s="1"/>
      <c r="L3913" s="1"/>
    </row>
    <row r="3914" spans="11:12">
      <c r="K3914" s="1"/>
      <c r="L3914" s="1"/>
    </row>
    <row r="3915" spans="11:12">
      <c r="K3915" s="1"/>
      <c r="L3915" s="1"/>
    </row>
    <row r="3916" spans="11:12">
      <c r="K3916" s="1"/>
      <c r="L3916" s="1"/>
    </row>
    <row r="3917" spans="11:12">
      <c r="K3917" s="1"/>
      <c r="L3917" s="1"/>
    </row>
    <row r="3918" spans="11:12">
      <c r="K3918" s="1"/>
      <c r="L3918" s="1"/>
    </row>
    <row r="3919" spans="11:12">
      <c r="K3919" s="1"/>
      <c r="L3919" s="1"/>
    </row>
    <row r="3920" spans="11:12">
      <c r="K3920" s="1"/>
      <c r="L3920" s="1"/>
    </row>
    <row r="3921" spans="11:12">
      <c r="K3921" s="1"/>
      <c r="L3921" s="1"/>
    </row>
    <row r="3922" spans="11:12">
      <c r="K3922" s="1"/>
      <c r="L3922" s="1"/>
    </row>
    <row r="3923" spans="11:12">
      <c r="K3923" s="1"/>
      <c r="L3923" s="1"/>
    </row>
    <row r="3924" spans="11:12">
      <c r="K3924" s="1"/>
      <c r="L3924" s="1"/>
    </row>
    <row r="3925" spans="11:12">
      <c r="K3925" s="1"/>
      <c r="L3925" s="1"/>
    </row>
    <row r="3926" spans="11:12">
      <c r="K3926" s="1"/>
      <c r="L3926" s="1"/>
    </row>
    <row r="3927" spans="11:12">
      <c r="K3927" s="1"/>
      <c r="L3927" s="1"/>
    </row>
    <row r="3928" spans="11:12">
      <c r="K3928" s="1"/>
      <c r="L3928" s="1"/>
    </row>
    <row r="3929" spans="11:12">
      <c r="K3929" s="1"/>
      <c r="L3929" s="1"/>
    </row>
    <row r="3930" spans="11:12">
      <c r="K3930" s="1"/>
      <c r="L3930" s="1"/>
    </row>
    <row r="3931" spans="11:12">
      <c r="K3931" s="1"/>
      <c r="L3931" s="1"/>
    </row>
    <row r="3932" spans="11:12">
      <c r="K3932" s="1"/>
      <c r="L3932" s="1"/>
    </row>
    <row r="3933" spans="11:12">
      <c r="K3933" s="1"/>
      <c r="L3933" s="1"/>
    </row>
    <row r="3934" spans="11:12">
      <c r="K3934" s="1"/>
      <c r="L3934" s="1"/>
    </row>
    <row r="3935" spans="11:12">
      <c r="K3935" s="1"/>
      <c r="L3935" s="1"/>
    </row>
    <row r="3936" spans="11:12">
      <c r="K3936" s="1"/>
      <c r="L3936" s="1"/>
    </row>
    <row r="3937" spans="11:12">
      <c r="K3937" s="1"/>
      <c r="L3937" s="1"/>
    </row>
    <row r="3938" spans="11:12">
      <c r="K3938" s="1"/>
      <c r="L3938" s="1"/>
    </row>
    <row r="3939" spans="11:12">
      <c r="K3939" s="1"/>
      <c r="L3939" s="1"/>
    </row>
    <row r="3940" spans="11:12">
      <c r="K3940" s="1"/>
      <c r="L3940" s="1"/>
    </row>
    <row r="3941" spans="11:12">
      <c r="K3941" s="1"/>
      <c r="L3941" s="1"/>
    </row>
    <row r="3942" spans="11:12">
      <c r="K3942" s="1"/>
      <c r="L3942" s="1"/>
    </row>
    <row r="3943" spans="11:12">
      <c r="K3943" s="1"/>
      <c r="L3943" s="1"/>
    </row>
    <row r="3944" spans="11:12">
      <c r="K3944" s="1"/>
      <c r="L3944" s="1"/>
    </row>
    <row r="3945" spans="11:12">
      <c r="K3945" s="1"/>
      <c r="L3945" s="1"/>
    </row>
    <row r="3946" spans="11:12">
      <c r="K3946" s="1"/>
      <c r="L3946" s="1"/>
    </row>
    <row r="3947" spans="11:12">
      <c r="K3947" s="1"/>
      <c r="L3947" s="1"/>
    </row>
    <row r="3948" spans="11:12">
      <c r="K3948" s="1"/>
      <c r="L3948" s="1"/>
    </row>
    <row r="3949" spans="11:12">
      <c r="K3949" s="1"/>
      <c r="L3949" s="1"/>
    </row>
    <row r="3950" spans="11:12">
      <c r="K3950" s="1"/>
      <c r="L3950" s="1"/>
    </row>
    <row r="3951" spans="11:12">
      <c r="K3951" s="1"/>
      <c r="L3951" s="1"/>
    </row>
    <row r="3952" spans="11:12">
      <c r="K3952" s="1"/>
      <c r="L3952" s="1"/>
    </row>
    <row r="3953" spans="11:12">
      <c r="K3953" s="1"/>
      <c r="L3953" s="1"/>
    </row>
    <row r="3954" spans="11:12">
      <c r="K3954" s="1"/>
      <c r="L3954" s="1"/>
    </row>
    <row r="3955" spans="11:12">
      <c r="K3955" s="1"/>
      <c r="L3955" s="1"/>
    </row>
    <row r="3956" spans="11:12">
      <c r="K3956" s="1"/>
      <c r="L3956" s="1"/>
    </row>
    <row r="3957" spans="11:12">
      <c r="K3957" s="1"/>
      <c r="L3957" s="1"/>
    </row>
    <row r="3958" spans="11:12">
      <c r="K3958" s="1"/>
      <c r="L3958" s="1"/>
    </row>
    <row r="3959" spans="11:12">
      <c r="K3959" s="1"/>
      <c r="L3959" s="1"/>
    </row>
    <row r="3960" spans="11:12">
      <c r="K3960" s="1"/>
      <c r="L3960" s="1"/>
    </row>
    <row r="3961" spans="11:12">
      <c r="K3961" s="1"/>
      <c r="L3961" s="1"/>
    </row>
    <row r="3962" spans="11:12">
      <c r="K3962" s="1"/>
      <c r="L3962" s="1"/>
    </row>
    <row r="3963" spans="11:12">
      <c r="K3963" s="1"/>
      <c r="L3963" s="1"/>
    </row>
    <row r="3964" spans="11:12">
      <c r="K3964" s="1"/>
      <c r="L3964" s="1"/>
    </row>
    <row r="3965" spans="11:12">
      <c r="K3965" s="1"/>
      <c r="L3965" s="1"/>
    </row>
    <row r="3966" spans="11:12">
      <c r="K3966" s="1"/>
      <c r="L3966" s="1"/>
    </row>
    <row r="3967" spans="11:12">
      <c r="K3967" s="1"/>
      <c r="L3967" s="1"/>
    </row>
    <row r="3968" spans="11:12">
      <c r="K3968" s="1"/>
      <c r="L3968" s="1"/>
    </row>
    <row r="3969" spans="11:12">
      <c r="K3969" s="1"/>
      <c r="L3969" s="1"/>
    </row>
    <row r="3970" spans="11:12">
      <c r="K3970" s="1"/>
      <c r="L3970" s="1"/>
    </row>
    <row r="3971" spans="11:12">
      <c r="K3971" s="1"/>
      <c r="L3971" s="1"/>
    </row>
    <row r="3972" spans="11:12">
      <c r="K3972" s="1"/>
      <c r="L3972" s="1"/>
    </row>
    <row r="3973" spans="11:12">
      <c r="K3973" s="1"/>
      <c r="L3973" s="1"/>
    </row>
    <row r="3974" spans="11:12">
      <c r="K3974" s="1"/>
      <c r="L3974" s="1"/>
    </row>
    <row r="3975" spans="11:12">
      <c r="K3975" s="1"/>
      <c r="L3975" s="1"/>
    </row>
    <row r="3976" spans="11:12">
      <c r="K3976" s="1"/>
      <c r="L3976" s="1"/>
    </row>
    <row r="3977" spans="11:12">
      <c r="K3977" s="1"/>
      <c r="L3977" s="1"/>
    </row>
    <row r="3978" spans="11:12">
      <c r="K3978" s="1"/>
      <c r="L3978" s="1"/>
    </row>
    <row r="3979" spans="11:12">
      <c r="K3979" s="1"/>
      <c r="L3979" s="1"/>
    </row>
    <row r="3980" spans="11:12">
      <c r="K3980" s="1"/>
      <c r="L3980" s="1"/>
    </row>
    <row r="3981" spans="11:12">
      <c r="K3981" s="1"/>
      <c r="L3981" s="1"/>
    </row>
    <row r="3982" spans="11:12">
      <c r="K3982" s="1"/>
      <c r="L3982" s="1"/>
    </row>
    <row r="3983" spans="11:12">
      <c r="K3983" s="1"/>
      <c r="L3983" s="1"/>
    </row>
    <row r="3984" spans="11:12">
      <c r="K3984" s="1"/>
      <c r="L3984" s="1"/>
    </row>
    <row r="3985" spans="11:12">
      <c r="K3985" s="1"/>
      <c r="L3985" s="1"/>
    </row>
    <row r="3986" spans="11:12">
      <c r="K3986" s="1"/>
      <c r="L3986" s="1"/>
    </row>
    <row r="3987" spans="11:12">
      <c r="K3987" s="1"/>
      <c r="L3987" s="1"/>
    </row>
    <row r="3988" spans="11:12">
      <c r="K3988" s="1"/>
      <c r="L3988" s="1"/>
    </row>
    <row r="3989" spans="11:12">
      <c r="K3989" s="1"/>
      <c r="L3989" s="1"/>
    </row>
    <row r="3990" spans="11:12">
      <c r="K3990" s="1"/>
      <c r="L3990" s="1"/>
    </row>
    <row r="3991" spans="11:12">
      <c r="K3991" s="1"/>
      <c r="L3991" s="1"/>
    </row>
    <row r="3992" spans="11:12">
      <c r="K3992" s="1"/>
      <c r="L3992" s="1"/>
    </row>
    <row r="3993" spans="11:12">
      <c r="K3993" s="1"/>
      <c r="L3993" s="1"/>
    </row>
    <row r="3994" spans="11:12">
      <c r="K3994" s="1"/>
      <c r="L3994" s="1"/>
    </row>
    <row r="3995" spans="11:12">
      <c r="K3995" s="1"/>
      <c r="L3995" s="1"/>
    </row>
    <row r="3996" spans="11:12">
      <c r="K3996" s="1"/>
      <c r="L3996" s="1"/>
    </row>
    <row r="3997" spans="11:12">
      <c r="K3997" s="1"/>
      <c r="L3997" s="1"/>
    </row>
    <row r="3998" spans="11:12">
      <c r="K3998" s="1"/>
      <c r="L3998" s="1"/>
    </row>
    <row r="3999" spans="11:12">
      <c r="K3999" s="1"/>
      <c r="L3999" s="1"/>
    </row>
    <row r="4000" spans="11:12">
      <c r="K4000" s="1"/>
      <c r="L4000" s="1"/>
    </row>
    <row r="4001" spans="11:12">
      <c r="K4001" s="1"/>
      <c r="L4001" s="1"/>
    </row>
    <row r="4002" spans="11:12">
      <c r="K4002" s="1"/>
      <c r="L4002" s="1"/>
    </row>
    <row r="4003" spans="11:12">
      <c r="K4003" s="1"/>
      <c r="L4003" s="1"/>
    </row>
    <row r="4004" spans="11:12">
      <c r="K4004" s="1"/>
      <c r="L4004" s="1"/>
    </row>
    <row r="4005" spans="11:12">
      <c r="K4005" s="1"/>
      <c r="L4005" s="1"/>
    </row>
    <row r="4006" spans="11:12">
      <c r="K4006" s="1"/>
      <c r="L4006" s="1"/>
    </row>
    <row r="4007" spans="11:12">
      <c r="K4007" s="1"/>
      <c r="L4007" s="1"/>
    </row>
    <row r="4008" spans="11:12">
      <c r="K4008" s="1"/>
      <c r="L4008" s="1"/>
    </row>
    <row r="4009" spans="11:12">
      <c r="K4009" s="1"/>
      <c r="L4009" s="1"/>
    </row>
    <row r="4010" spans="11:12">
      <c r="K4010" s="1"/>
      <c r="L4010" s="1"/>
    </row>
    <row r="4011" spans="11:12">
      <c r="K4011" s="1"/>
      <c r="L4011" s="1"/>
    </row>
    <row r="4012" spans="11:12">
      <c r="K4012" s="1"/>
      <c r="L4012" s="1"/>
    </row>
    <row r="4013" spans="11:12">
      <c r="K4013" s="1"/>
      <c r="L4013" s="1"/>
    </row>
    <row r="4014" spans="11:12">
      <c r="K4014" s="1"/>
      <c r="L4014" s="1"/>
    </row>
    <row r="4015" spans="11:12">
      <c r="K4015" s="1"/>
      <c r="L4015" s="1"/>
    </row>
    <row r="4016" spans="11:12">
      <c r="K4016" s="1"/>
      <c r="L4016" s="1"/>
    </row>
    <row r="4017" spans="11:12">
      <c r="K4017" s="1"/>
      <c r="L4017" s="1"/>
    </row>
    <row r="4018" spans="11:12">
      <c r="K4018" s="1"/>
      <c r="L4018" s="1"/>
    </row>
    <row r="4019" spans="11:12">
      <c r="K4019" s="1"/>
      <c r="L4019" s="1"/>
    </row>
    <row r="4020" spans="11:12">
      <c r="K4020" s="1"/>
      <c r="L4020" s="1"/>
    </row>
    <row r="4021" spans="11:12">
      <c r="K4021" s="1"/>
      <c r="L4021" s="1"/>
    </row>
    <row r="4022" spans="11:12">
      <c r="K4022" s="1"/>
      <c r="L4022" s="1"/>
    </row>
    <row r="4023" spans="11:12">
      <c r="K4023" s="1"/>
      <c r="L4023" s="1"/>
    </row>
    <row r="4024" spans="11:12">
      <c r="K4024" s="1"/>
      <c r="L4024" s="1"/>
    </row>
    <row r="4025" spans="11:12">
      <c r="K4025" s="1"/>
      <c r="L4025" s="1"/>
    </row>
    <row r="4026" spans="11:12">
      <c r="K4026" s="1"/>
      <c r="L4026" s="1"/>
    </row>
    <row r="4027" spans="11:12">
      <c r="K4027" s="1"/>
      <c r="L4027" s="1"/>
    </row>
    <row r="4028" spans="11:12">
      <c r="K4028" s="1"/>
      <c r="L4028" s="1"/>
    </row>
    <row r="4029" spans="11:12">
      <c r="K4029" s="1"/>
      <c r="L4029" s="1"/>
    </row>
    <row r="4030" spans="11:12">
      <c r="K4030" s="1"/>
      <c r="L4030" s="1"/>
    </row>
    <row r="4031" spans="11:12">
      <c r="K4031" s="1"/>
      <c r="L4031" s="1"/>
    </row>
    <row r="4032" spans="11:12">
      <c r="K4032" s="1"/>
      <c r="L4032" s="1"/>
    </row>
    <row r="4033" spans="11:12">
      <c r="K4033" s="1"/>
      <c r="L4033" s="1"/>
    </row>
    <row r="4034" spans="11:12">
      <c r="K4034" s="1"/>
      <c r="L4034" s="1"/>
    </row>
    <row r="4035" spans="11:12">
      <c r="K4035" s="1"/>
      <c r="L4035" s="1"/>
    </row>
    <row r="4036" spans="11:12">
      <c r="K4036" s="1"/>
      <c r="L4036" s="1"/>
    </row>
    <row r="4037" spans="11:12">
      <c r="K4037" s="1"/>
      <c r="L4037" s="1"/>
    </row>
    <row r="4038" spans="11:12">
      <c r="K4038" s="1"/>
      <c r="L4038" s="1"/>
    </row>
    <row r="4039" spans="11:12">
      <c r="K4039" s="1"/>
      <c r="L4039" s="1"/>
    </row>
    <row r="4040" spans="11:12">
      <c r="K4040" s="1"/>
      <c r="L4040" s="1"/>
    </row>
    <row r="4041" spans="11:12">
      <c r="K4041" s="1"/>
      <c r="L4041" s="1"/>
    </row>
    <row r="4042" spans="11:12">
      <c r="K4042" s="1"/>
      <c r="L4042" s="1"/>
    </row>
    <row r="4043" spans="11:12">
      <c r="K4043" s="1"/>
      <c r="L4043" s="1"/>
    </row>
    <row r="4044" spans="11:12">
      <c r="K4044" s="1"/>
      <c r="L4044" s="1"/>
    </row>
    <row r="4045" spans="11:12">
      <c r="K4045" s="1"/>
      <c r="L4045" s="1"/>
    </row>
    <row r="4046" spans="11:12">
      <c r="K4046" s="1"/>
      <c r="L4046" s="1"/>
    </row>
    <row r="4047" spans="11:12">
      <c r="K4047" s="1"/>
      <c r="L4047" s="1"/>
    </row>
    <row r="4048" spans="11:12">
      <c r="K4048" s="1"/>
      <c r="L4048" s="1"/>
    </row>
    <row r="4049" spans="11:12">
      <c r="K4049" s="1"/>
      <c r="L4049" s="1"/>
    </row>
    <row r="4050" spans="11:12">
      <c r="K4050" s="1"/>
      <c r="L4050" s="1"/>
    </row>
    <row r="4051" spans="11:12">
      <c r="K4051" s="1"/>
      <c r="L4051" s="1"/>
    </row>
    <row r="4052" spans="11:12">
      <c r="K4052" s="1"/>
      <c r="L4052" s="1"/>
    </row>
    <row r="4053" spans="11:12">
      <c r="K4053" s="1"/>
      <c r="L4053" s="1"/>
    </row>
    <row r="4054" spans="11:12">
      <c r="K4054" s="1"/>
      <c r="L4054" s="1"/>
    </row>
    <row r="4055" spans="11:12">
      <c r="K4055" s="1"/>
      <c r="L4055" s="1"/>
    </row>
    <row r="4056" spans="11:12">
      <c r="K4056" s="1"/>
      <c r="L4056" s="1"/>
    </row>
    <row r="4057" spans="11:12">
      <c r="K4057" s="1"/>
      <c r="L4057" s="1"/>
    </row>
    <row r="4058" spans="11:12">
      <c r="K4058" s="1"/>
      <c r="L4058" s="1"/>
    </row>
    <row r="4059" spans="11:12">
      <c r="K4059" s="1"/>
      <c r="L4059" s="1"/>
    </row>
    <row r="4060" spans="11:12">
      <c r="K4060" s="1"/>
      <c r="L4060" s="1"/>
    </row>
    <row r="4061" spans="11:12">
      <c r="K4061" s="1"/>
      <c r="L4061" s="1"/>
    </row>
    <row r="4062" spans="11:12">
      <c r="K4062" s="1"/>
      <c r="L4062" s="1"/>
    </row>
    <row r="4063" spans="11:12">
      <c r="K4063" s="1"/>
      <c r="L4063" s="1"/>
    </row>
    <row r="4064" spans="11:12">
      <c r="K4064" s="1"/>
      <c r="L4064" s="1"/>
    </row>
    <row r="4065" spans="11:12">
      <c r="K4065" s="1"/>
      <c r="L4065" s="1"/>
    </row>
    <row r="4066" spans="11:12">
      <c r="K4066" s="1"/>
      <c r="L4066" s="1"/>
    </row>
    <row r="4067" spans="11:12">
      <c r="K4067" s="1"/>
      <c r="L4067" s="1"/>
    </row>
    <row r="4068" spans="11:12">
      <c r="K4068" s="1"/>
      <c r="L4068" s="1"/>
    </row>
    <row r="4069" spans="11:12">
      <c r="K4069" s="1"/>
      <c r="L4069" s="1"/>
    </row>
    <row r="4070" spans="11:12">
      <c r="K4070" s="1"/>
      <c r="L4070" s="1"/>
    </row>
    <row r="4071" spans="11:12">
      <c r="K4071" s="1"/>
      <c r="L4071" s="1"/>
    </row>
    <row r="4072" spans="11:12">
      <c r="K4072" s="1"/>
      <c r="L4072" s="1"/>
    </row>
    <row r="4073" spans="11:12">
      <c r="K4073" s="1"/>
      <c r="L4073" s="1"/>
    </row>
    <row r="4074" spans="11:12">
      <c r="K4074" s="1"/>
      <c r="L4074" s="1"/>
    </row>
    <row r="4075" spans="11:12">
      <c r="K4075" s="1"/>
      <c r="L4075" s="1"/>
    </row>
    <row r="4076" spans="11:12">
      <c r="K4076" s="1"/>
      <c r="L4076" s="1"/>
    </row>
    <row r="4077" spans="11:12">
      <c r="K4077" s="1"/>
      <c r="L4077" s="1"/>
    </row>
    <row r="4078" spans="11:12">
      <c r="K4078" s="1"/>
      <c r="L4078" s="1"/>
    </row>
    <row r="4079" spans="11:12">
      <c r="K4079" s="1"/>
      <c r="L4079" s="1"/>
    </row>
    <row r="4080" spans="11:12">
      <c r="K4080" s="1"/>
      <c r="L4080" s="1"/>
    </row>
    <row r="4081" spans="11:12">
      <c r="K4081" s="1"/>
      <c r="L4081" s="1"/>
    </row>
    <row r="4082" spans="11:12">
      <c r="K4082" s="1"/>
      <c r="L4082" s="1"/>
    </row>
    <row r="4083" spans="11:12">
      <c r="K4083" s="1"/>
      <c r="L4083" s="1"/>
    </row>
    <row r="4084" spans="11:12">
      <c r="K4084" s="1"/>
      <c r="L4084" s="1"/>
    </row>
    <row r="4085" spans="11:12">
      <c r="K4085" s="1"/>
      <c r="L4085" s="1"/>
    </row>
    <row r="4086" spans="11:12">
      <c r="K4086" s="1"/>
      <c r="L4086" s="1"/>
    </row>
    <row r="4087" spans="11:12">
      <c r="K4087" s="1"/>
      <c r="L4087" s="1"/>
    </row>
    <row r="4088" spans="11:12">
      <c r="K4088" s="1"/>
      <c r="L4088" s="1"/>
    </row>
    <row r="4089" spans="11:12">
      <c r="K4089" s="1"/>
      <c r="L4089" s="1"/>
    </row>
    <row r="4090" spans="11:12">
      <c r="K4090" s="1"/>
      <c r="L4090" s="1"/>
    </row>
    <row r="4091" spans="11:12">
      <c r="K4091" s="1"/>
      <c r="L4091" s="1"/>
    </row>
    <row r="4092" spans="11:12">
      <c r="K4092" s="1"/>
      <c r="L4092" s="1"/>
    </row>
    <row r="4093" spans="11:12">
      <c r="K4093" s="1"/>
      <c r="L4093" s="1"/>
    </row>
    <row r="4094" spans="11:12">
      <c r="K4094" s="1"/>
      <c r="L4094" s="1"/>
    </row>
    <row r="4095" spans="11:12">
      <c r="K4095" s="1"/>
      <c r="L4095" s="1"/>
    </row>
    <row r="4096" spans="11:12">
      <c r="K4096" s="1"/>
      <c r="L4096" s="1"/>
    </row>
    <row r="4097" spans="11:12">
      <c r="K4097" s="1"/>
      <c r="L4097" s="1"/>
    </row>
    <row r="4098" spans="11:12">
      <c r="K4098" s="1"/>
      <c r="L4098" s="1"/>
    </row>
    <row r="4099" spans="11:12">
      <c r="K4099" s="1"/>
      <c r="L4099" s="1"/>
    </row>
    <row r="4100" spans="11:12">
      <c r="K4100" s="1"/>
      <c r="L4100" s="1"/>
    </row>
    <row r="4101" spans="11:12">
      <c r="K4101" s="1"/>
      <c r="L4101" s="1"/>
    </row>
    <row r="4102" spans="11:12">
      <c r="K4102" s="1"/>
      <c r="L4102" s="1"/>
    </row>
    <row r="4103" spans="11:12">
      <c r="K4103" s="1"/>
      <c r="L4103" s="1"/>
    </row>
    <row r="4104" spans="11:12">
      <c r="K4104" s="1"/>
      <c r="L4104" s="1"/>
    </row>
    <row r="4105" spans="11:12">
      <c r="K4105" s="1"/>
      <c r="L4105" s="1"/>
    </row>
    <row r="4106" spans="11:12">
      <c r="K4106" s="1"/>
      <c r="L4106" s="1"/>
    </row>
    <row r="4107" spans="11:12">
      <c r="K4107" s="1"/>
      <c r="L4107" s="1"/>
    </row>
    <row r="4108" spans="11:12">
      <c r="K4108" s="1"/>
      <c r="L4108" s="1"/>
    </row>
    <row r="4109" spans="11:12">
      <c r="K4109" s="1"/>
      <c r="L4109" s="1"/>
    </row>
    <row r="4110" spans="11:12">
      <c r="K4110" s="1"/>
      <c r="L4110" s="1"/>
    </row>
    <row r="4111" spans="11:12">
      <c r="K4111" s="1"/>
      <c r="L4111" s="1"/>
    </row>
    <row r="4112" spans="11:12">
      <c r="K4112" s="1"/>
      <c r="L4112" s="1"/>
    </row>
    <row r="4113" spans="11:12">
      <c r="K4113" s="1"/>
      <c r="L4113" s="1"/>
    </row>
    <row r="4114" spans="11:12">
      <c r="K4114" s="1"/>
      <c r="L4114" s="1"/>
    </row>
    <row r="4115" spans="11:12">
      <c r="K4115" s="1"/>
      <c r="L4115" s="1"/>
    </row>
    <row r="4116" spans="11:12">
      <c r="K4116" s="1"/>
      <c r="L4116" s="1"/>
    </row>
    <row r="4117" spans="11:12">
      <c r="K4117" s="1"/>
      <c r="L4117" s="1"/>
    </row>
    <row r="4118" spans="11:12">
      <c r="K4118" s="1"/>
      <c r="L4118" s="1"/>
    </row>
    <row r="4119" spans="11:12">
      <c r="K4119" s="1"/>
      <c r="L4119" s="1"/>
    </row>
    <row r="4120" spans="11:12">
      <c r="K4120" s="1"/>
      <c r="L4120" s="1"/>
    </row>
    <row r="4121" spans="11:12">
      <c r="K4121" s="1"/>
      <c r="L4121" s="1"/>
    </row>
    <row r="4122" spans="11:12">
      <c r="K4122" s="1"/>
      <c r="L4122" s="1"/>
    </row>
    <row r="4123" spans="11:12">
      <c r="K4123" s="1"/>
      <c r="L4123" s="1"/>
    </row>
    <row r="4124" spans="11:12">
      <c r="K4124" s="1"/>
      <c r="L4124" s="1"/>
    </row>
    <row r="4125" spans="11:12">
      <c r="K4125" s="1"/>
      <c r="L4125" s="1"/>
    </row>
    <row r="4126" spans="11:12">
      <c r="K4126" s="1"/>
      <c r="L4126" s="1"/>
    </row>
    <row r="4127" spans="11:12">
      <c r="K4127" s="1"/>
      <c r="L4127" s="1"/>
    </row>
    <row r="4128" spans="11:12">
      <c r="K4128" s="1"/>
      <c r="L4128" s="1"/>
    </row>
    <row r="4129" spans="11:12">
      <c r="K4129" s="1"/>
      <c r="L4129" s="1"/>
    </row>
    <row r="4130" spans="11:12">
      <c r="K4130" s="1"/>
      <c r="L4130" s="1"/>
    </row>
    <row r="4131" spans="11:12">
      <c r="K4131" s="1"/>
      <c r="L4131" s="1"/>
    </row>
    <row r="4132" spans="11:12">
      <c r="K4132" s="1"/>
      <c r="L4132" s="1"/>
    </row>
    <row r="4133" spans="11:12">
      <c r="K4133" s="1"/>
      <c r="L4133" s="1"/>
    </row>
    <row r="4134" spans="11:12">
      <c r="K4134" s="1"/>
      <c r="L4134" s="1"/>
    </row>
    <row r="4135" spans="11:12">
      <c r="K4135" s="1"/>
      <c r="L4135" s="1"/>
    </row>
    <row r="4136" spans="11:12">
      <c r="K4136" s="1"/>
      <c r="L4136" s="1"/>
    </row>
    <row r="4137" spans="11:12">
      <c r="K4137" s="1"/>
      <c r="L4137" s="1"/>
    </row>
    <row r="4138" spans="11:12">
      <c r="K4138" s="1"/>
      <c r="L4138" s="1"/>
    </row>
    <row r="4139" spans="11:12">
      <c r="K4139" s="1"/>
      <c r="L4139" s="1"/>
    </row>
    <row r="4140" spans="11:12">
      <c r="K4140" s="1"/>
      <c r="L4140" s="1"/>
    </row>
    <row r="4141" spans="11:12">
      <c r="K4141" s="1"/>
      <c r="L4141" s="1"/>
    </row>
    <row r="4142" spans="11:12">
      <c r="K4142" s="1"/>
      <c r="L4142" s="1"/>
    </row>
    <row r="4143" spans="11:12">
      <c r="K4143" s="1"/>
      <c r="L4143" s="1"/>
    </row>
    <row r="4144" spans="11:12">
      <c r="K4144" s="1"/>
      <c r="L4144" s="1"/>
    </row>
    <row r="4145" spans="11:12">
      <c r="K4145" s="1"/>
      <c r="L4145" s="1"/>
    </row>
    <row r="4146" spans="11:12">
      <c r="K4146" s="1"/>
      <c r="L4146" s="1"/>
    </row>
    <row r="4147" spans="11:12">
      <c r="K4147" s="1"/>
      <c r="L4147" s="1"/>
    </row>
    <row r="4148" spans="11:12">
      <c r="K4148" s="1"/>
      <c r="L4148" s="1"/>
    </row>
    <row r="4149" spans="11:12">
      <c r="K4149" s="1"/>
      <c r="L4149" s="1"/>
    </row>
    <row r="4150" spans="11:12">
      <c r="K4150" s="1"/>
      <c r="L4150" s="1"/>
    </row>
    <row r="4151" spans="11:12">
      <c r="K4151" s="1"/>
      <c r="L4151" s="1"/>
    </row>
    <row r="4152" spans="11:12">
      <c r="K4152" s="1"/>
      <c r="L4152" s="1"/>
    </row>
    <row r="4153" spans="11:12">
      <c r="K4153" s="1"/>
      <c r="L4153" s="1"/>
    </row>
    <row r="4154" spans="11:12">
      <c r="K4154" s="1"/>
      <c r="L4154" s="1"/>
    </row>
    <row r="4155" spans="11:12">
      <c r="K4155" s="1"/>
      <c r="L4155" s="1"/>
    </row>
    <row r="4156" spans="11:12">
      <c r="K4156" s="1"/>
      <c r="L4156" s="1"/>
    </row>
    <row r="4157" spans="11:12">
      <c r="K4157" s="1"/>
      <c r="L4157" s="1"/>
    </row>
    <row r="4158" spans="11:12">
      <c r="K4158" s="1"/>
      <c r="L4158" s="1"/>
    </row>
    <row r="4159" spans="11:12">
      <c r="K4159" s="1"/>
      <c r="L4159" s="1"/>
    </row>
    <row r="4160" spans="11:12">
      <c r="K4160" s="1"/>
      <c r="L4160" s="1"/>
    </row>
    <row r="4161" spans="11:12">
      <c r="K4161" s="1"/>
      <c r="L4161" s="1"/>
    </row>
    <row r="4162" spans="11:12">
      <c r="K4162" s="1"/>
      <c r="L4162" s="1"/>
    </row>
    <row r="4163" spans="11:12">
      <c r="K4163" s="1"/>
      <c r="L4163" s="1"/>
    </row>
    <row r="4164" spans="11:12">
      <c r="K4164" s="1"/>
      <c r="L4164" s="1"/>
    </row>
    <row r="4165" spans="11:12">
      <c r="K4165" s="1"/>
      <c r="L4165" s="1"/>
    </row>
    <row r="4166" spans="11:12">
      <c r="K4166" s="1"/>
      <c r="L4166" s="1"/>
    </row>
    <row r="4167" spans="11:12">
      <c r="K4167" s="1"/>
      <c r="L4167" s="1"/>
    </row>
    <row r="4168" spans="11:12">
      <c r="K4168" s="1"/>
      <c r="L4168" s="1"/>
    </row>
    <row r="4169" spans="11:12">
      <c r="K4169" s="1"/>
      <c r="L4169" s="1"/>
    </row>
    <row r="4170" spans="11:12">
      <c r="K4170" s="1"/>
      <c r="L4170" s="1"/>
    </row>
    <row r="4171" spans="11:12">
      <c r="K4171" s="1"/>
      <c r="L4171" s="1"/>
    </row>
    <row r="4172" spans="11:12">
      <c r="K4172" s="1"/>
      <c r="L4172" s="1"/>
    </row>
    <row r="4173" spans="11:12">
      <c r="K4173" s="1"/>
      <c r="L4173" s="1"/>
    </row>
    <row r="4174" spans="11:12">
      <c r="K4174" s="1"/>
      <c r="L4174" s="1"/>
    </row>
    <row r="4175" spans="11:12">
      <c r="K4175" s="1"/>
      <c r="L4175" s="1"/>
    </row>
    <row r="4176" spans="11:12">
      <c r="K4176" s="1"/>
      <c r="L4176" s="1"/>
    </row>
    <row r="4177" spans="11:12">
      <c r="K4177" s="1"/>
      <c r="L4177" s="1"/>
    </row>
    <row r="4178" spans="11:12">
      <c r="K4178" s="1"/>
      <c r="L4178" s="1"/>
    </row>
    <row r="4179" spans="11:12">
      <c r="K4179" s="1"/>
      <c r="L4179" s="1"/>
    </row>
    <row r="4180" spans="11:12">
      <c r="K4180" s="1"/>
      <c r="L4180" s="1"/>
    </row>
    <row r="4181" spans="11:12">
      <c r="K4181" s="1"/>
      <c r="L4181" s="1"/>
    </row>
    <row r="4182" spans="11:12">
      <c r="K4182" s="1"/>
      <c r="L4182" s="1"/>
    </row>
    <row r="4183" spans="11:12">
      <c r="K4183" s="1"/>
      <c r="L4183" s="1"/>
    </row>
    <row r="4184" spans="11:12">
      <c r="K4184" s="1"/>
      <c r="L4184" s="1"/>
    </row>
    <row r="4185" spans="11:12">
      <c r="K4185" s="1"/>
      <c r="L4185" s="1"/>
    </row>
    <row r="4186" spans="11:12">
      <c r="K4186" s="1"/>
      <c r="L4186" s="1"/>
    </row>
    <row r="4187" spans="11:12">
      <c r="K4187" s="1"/>
      <c r="L4187" s="1"/>
    </row>
    <row r="4188" spans="11:12">
      <c r="K4188" s="1"/>
      <c r="L4188" s="1"/>
    </row>
    <row r="4189" spans="11:12">
      <c r="K4189" s="1"/>
      <c r="L4189" s="1"/>
    </row>
    <row r="4190" spans="11:12">
      <c r="K4190" s="1"/>
      <c r="L4190" s="1"/>
    </row>
    <row r="4191" spans="11:12">
      <c r="K4191" s="1"/>
      <c r="L4191" s="1"/>
    </row>
    <row r="4192" spans="11:12">
      <c r="K4192" s="1"/>
      <c r="L4192" s="1"/>
    </row>
    <row r="4193" spans="11:12">
      <c r="K4193" s="1"/>
      <c r="L4193" s="1"/>
    </row>
    <row r="4194" spans="11:12">
      <c r="K4194" s="1"/>
      <c r="L4194" s="1"/>
    </row>
    <row r="4195" spans="11:12">
      <c r="K4195" s="1"/>
      <c r="L4195" s="1"/>
    </row>
    <row r="4196" spans="11:12">
      <c r="K4196" s="1"/>
      <c r="L4196" s="1"/>
    </row>
    <row r="4197" spans="11:12">
      <c r="K4197" s="1"/>
      <c r="L4197" s="1"/>
    </row>
    <row r="4198" spans="11:12">
      <c r="K4198" s="1"/>
      <c r="L4198" s="1"/>
    </row>
    <row r="4199" spans="11:12">
      <c r="K4199" s="1"/>
      <c r="L4199" s="1"/>
    </row>
    <row r="4200" spans="11:12">
      <c r="K4200" s="1"/>
      <c r="L4200" s="1"/>
    </row>
    <row r="4201" spans="11:12">
      <c r="K4201" s="1"/>
      <c r="L4201" s="1"/>
    </row>
    <row r="4202" spans="11:12">
      <c r="K4202" s="1"/>
      <c r="L4202" s="1"/>
    </row>
    <row r="4203" spans="11:12">
      <c r="K4203" s="1"/>
      <c r="L4203" s="1"/>
    </row>
    <row r="4204" spans="11:12">
      <c r="K4204" s="1"/>
      <c r="L4204" s="1"/>
    </row>
    <row r="4205" spans="11:12">
      <c r="K4205" s="1"/>
      <c r="L4205" s="1"/>
    </row>
    <row r="4206" spans="11:12">
      <c r="K4206" s="1"/>
      <c r="L4206" s="1"/>
    </row>
    <row r="4207" spans="11:12">
      <c r="K4207" s="1"/>
      <c r="L4207" s="1"/>
    </row>
    <row r="4208" spans="11:12">
      <c r="K4208" s="1"/>
      <c r="L4208" s="1"/>
    </row>
    <row r="4209" spans="11:12">
      <c r="K4209" s="1"/>
      <c r="L4209" s="1"/>
    </row>
    <row r="4210" spans="11:12">
      <c r="K4210" s="1"/>
      <c r="L4210" s="1"/>
    </row>
    <row r="4211" spans="11:12">
      <c r="K4211" s="1"/>
      <c r="L4211" s="1"/>
    </row>
    <row r="4212" spans="11:12">
      <c r="K4212" s="1"/>
      <c r="L4212" s="1"/>
    </row>
    <row r="4213" spans="11:12">
      <c r="K4213" s="1"/>
      <c r="L4213" s="1"/>
    </row>
    <row r="4214" spans="11:12">
      <c r="K4214" s="1"/>
      <c r="L4214" s="1"/>
    </row>
    <row r="4215" spans="11:12">
      <c r="K4215" s="1"/>
      <c r="L4215" s="1"/>
    </row>
    <row r="4216" spans="11:12">
      <c r="K4216" s="1"/>
      <c r="L4216" s="1"/>
    </row>
    <row r="4217" spans="11:12">
      <c r="K4217" s="1"/>
      <c r="L4217" s="1"/>
    </row>
    <row r="4218" spans="11:12">
      <c r="K4218" s="1"/>
      <c r="L4218" s="1"/>
    </row>
    <row r="4219" spans="11:12">
      <c r="K4219" s="1"/>
      <c r="L4219" s="1"/>
    </row>
    <row r="4220" spans="11:12">
      <c r="K4220" s="1"/>
      <c r="L4220" s="1"/>
    </row>
    <row r="4221" spans="11:12">
      <c r="K4221" s="1"/>
      <c r="L4221" s="1"/>
    </row>
    <row r="4222" spans="11:12">
      <c r="K4222" s="1"/>
      <c r="L4222" s="1"/>
    </row>
    <row r="4223" spans="11:12">
      <c r="K4223" s="1"/>
      <c r="L4223" s="1"/>
    </row>
    <row r="4224" spans="11:12">
      <c r="K4224" s="1"/>
      <c r="L4224" s="1"/>
    </row>
    <row r="4225" spans="11:12">
      <c r="K4225" s="1"/>
      <c r="L4225" s="1"/>
    </row>
    <row r="4226" spans="11:12">
      <c r="K4226" s="1"/>
      <c r="L4226" s="1"/>
    </row>
    <row r="4227" spans="11:12">
      <c r="K4227" s="1"/>
      <c r="L4227" s="1"/>
    </row>
    <row r="4228" spans="11:12">
      <c r="K4228" s="1"/>
      <c r="L4228" s="1"/>
    </row>
    <row r="4229" spans="11:12">
      <c r="K4229" s="1"/>
      <c r="L4229" s="1"/>
    </row>
    <row r="4230" spans="11:12">
      <c r="K4230" s="1"/>
      <c r="L4230" s="1"/>
    </row>
    <row r="4231" spans="11:12">
      <c r="K4231" s="1"/>
      <c r="L4231" s="1"/>
    </row>
    <row r="4232" spans="11:12">
      <c r="K4232" s="1"/>
      <c r="L4232" s="1"/>
    </row>
    <row r="4233" spans="11:12">
      <c r="K4233" s="1"/>
      <c r="L4233" s="1"/>
    </row>
    <row r="4234" spans="11:12">
      <c r="K4234" s="1"/>
      <c r="L4234" s="1"/>
    </row>
    <row r="4235" spans="11:12">
      <c r="K4235" s="1"/>
      <c r="L4235" s="1"/>
    </row>
    <row r="4236" spans="11:12">
      <c r="K4236" s="1"/>
      <c r="L4236" s="1"/>
    </row>
    <row r="4237" spans="11:12">
      <c r="K4237" s="1"/>
      <c r="L4237" s="1"/>
    </row>
    <row r="4238" spans="11:12">
      <c r="K4238" s="1"/>
      <c r="L4238" s="1"/>
    </row>
    <row r="4239" spans="11:12">
      <c r="K4239" s="1"/>
      <c r="L4239" s="1"/>
    </row>
    <row r="4240" spans="11:12">
      <c r="K4240" s="1"/>
      <c r="L4240" s="1"/>
    </row>
    <row r="4241" spans="11:12">
      <c r="K4241" s="1"/>
      <c r="L4241" s="1"/>
    </row>
    <row r="4242" spans="11:12">
      <c r="K4242" s="1"/>
      <c r="L4242" s="1"/>
    </row>
    <row r="4243" spans="11:12">
      <c r="K4243" s="1"/>
      <c r="L4243" s="1"/>
    </row>
    <row r="4244" spans="11:12">
      <c r="K4244" s="1"/>
      <c r="L4244" s="1"/>
    </row>
    <row r="4245" spans="11:12">
      <c r="K4245" s="1"/>
      <c r="L4245" s="1"/>
    </row>
    <row r="4246" spans="11:12">
      <c r="K4246" s="1"/>
      <c r="L4246" s="1"/>
    </row>
    <row r="4247" spans="11:12">
      <c r="K4247" s="1"/>
      <c r="L4247" s="1"/>
    </row>
    <row r="4248" spans="11:12">
      <c r="K4248" s="1"/>
      <c r="L4248" s="1"/>
    </row>
    <row r="4249" spans="11:12">
      <c r="K4249" s="1"/>
      <c r="L4249" s="1"/>
    </row>
    <row r="4250" spans="11:12">
      <c r="K4250" s="1"/>
      <c r="L4250" s="1"/>
    </row>
    <row r="4251" spans="11:12">
      <c r="K4251" s="1"/>
      <c r="L4251" s="1"/>
    </row>
    <row r="4252" spans="11:12">
      <c r="K4252" s="1"/>
      <c r="L4252" s="1"/>
    </row>
    <row r="4253" spans="11:12">
      <c r="K4253" s="1"/>
      <c r="L4253" s="1"/>
    </row>
    <row r="4254" spans="11:12">
      <c r="K4254" s="1"/>
      <c r="L4254" s="1"/>
    </row>
    <row r="4255" spans="11:12">
      <c r="K4255" s="1"/>
      <c r="L4255" s="1"/>
    </row>
    <row r="4256" spans="11:12">
      <c r="K4256" s="1"/>
      <c r="L4256" s="1"/>
    </row>
    <row r="4257" spans="11:12">
      <c r="K4257" s="1"/>
      <c r="L4257" s="1"/>
    </row>
    <row r="4258" spans="11:12">
      <c r="K4258" s="1"/>
      <c r="L4258" s="1"/>
    </row>
    <row r="4259" spans="11:12">
      <c r="K4259" s="1"/>
      <c r="L4259" s="1"/>
    </row>
    <row r="4260" spans="11:12">
      <c r="K4260" s="1"/>
      <c r="L4260" s="1"/>
    </row>
    <row r="4261" spans="11:12">
      <c r="K4261" s="1"/>
      <c r="L4261" s="1"/>
    </row>
    <row r="4262" spans="11:12">
      <c r="K4262" s="1"/>
      <c r="L4262" s="1"/>
    </row>
    <row r="4263" spans="11:12">
      <c r="K4263" s="1"/>
      <c r="L4263" s="1"/>
    </row>
    <row r="4264" spans="11:12">
      <c r="K4264" s="1"/>
      <c r="L4264" s="1"/>
    </row>
    <row r="4265" spans="11:12">
      <c r="K4265" s="1"/>
      <c r="L4265" s="1"/>
    </row>
    <row r="4266" spans="11:12">
      <c r="K4266" s="1"/>
      <c r="L4266" s="1"/>
    </row>
    <row r="4267" spans="11:12">
      <c r="K4267" s="1"/>
      <c r="L4267" s="1"/>
    </row>
    <row r="4268" spans="11:12">
      <c r="K4268" s="1"/>
      <c r="L4268" s="1"/>
    </row>
    <row r="4269" spans="11:12">
      <c r="K4269" s="1"/>
      <c r="L4269" s="1"/>
    </row>
    <row r="4270" spans="11:12">
      <c r="K4270" s="1"/>
      <c r="L4270" s="1"/>
    </row>
    <row r="4271" spans="11:12">
      <c r="K4271" s="1"/>
      <c r="L4271" s="1"/>
    </row>
    <row r="4272" spans="11:12">
      <c r="K4272" s="1"/>
      <c r="L4272" s="1"/>
    </row>
    <row r="4273" spans="11:12">
      <c r="K4273" s="1"/>
      <c r="L4273" s="1"/>
    </row>
    <row r="4274" spans="11:12">
      <c r="K4274" s="1"/>
      <c r="L4274" s="1"/>
    </row>
    <row r="4275" spans="11:12">
      <c r="K4275" s="1"/>
      <c r="L4275" s="1"/>
    </row>
    <row r="4276" spans="11:12">
      <c r="K4276" s="1"/>
      <c r="L4276" s="1"/>
    </row>
    <row r="4277" spans="11:12">
      <c r="K4277" s="1"/>
      <c r="L4277" s="1"/>
    </row>
    <row r="4278" spans="11:12">
      <c r="K4278" s="1"/>
      <c r="L4278" s="1"/>
    </row>
    <row r="4279" spans="11:12">
      <c r="K4279" s="1"/>
      <c r="L4279" s="1"/>
    </row>
    <row r="4280" spans="11:12">
      <c r="K4280" s="1"/>
      <c r="L4280" s="1"/>
    </row>
    <row r="4281" spans="11:12">
      <c r="K4281" s="1"/>
      <c r="L4281" s="1"/>
    </row>
    <row r="4282" spans="11:12">
      <c r="K4282" s="1"/>
      <c r="L4282" s="1"/>
    </row>
    <row r="4283" spans="11:12">
      <c r="K4283" s="1"/>
      <c r="L4283" s="1"/>
    </row>
    <row r="4284" spans="11:12">
      <c r="K4284" s="1"/>
      <c r="L4284" s="1"/>
    </row>
    <row r="4285" spans="11:12">
      <c r="K4285" s="1"/>
      <c r="L4285" s="1"/>
    </row>
    <row r="4286" spans="11:12">
      <c r="K4286" s="1"/>
      <c r="L4286" s="1"/>
    </row>
    <row r="4287" spans="11:12">
      <c r="K4287" s="1"/>
      <c r="L4287" s="1"/>
    </row>
    <row r="4288" spans="11:12">
      <c r="K4288" s="1"/>
      <c r="L4288" s="1"/>
    </row>
    <row r="4289" spans="11:12">
      <c r="K4289" s="1"/>
      <c r="L4289" s="1"/>
    </row>
    <row r="4290" spans="11:12">
      <c r="K4290" s="1"/>
      <c r="L4290" s="1"/>
    </row>
    <row r="4291" spans="11:12">
      <c r="K4291" s="1"/>
      <c r="L4291" s="1"/>
    </row>
    <row r="4292" spans="11:12">
      <c r="K4292" s="1"/>
      <c r="L4292" s="1"/>
    </row>
    <row r="4293" spans="11:12">
      <c r="K4293" s="1"/>
      <c r="L4293" s="1"/>
    </row>
    <row r="4294" spans="11:12">
      <c r="K4294" s="1"/>
      <c r="L4294" s="1"/>
    </row>
    <row r="4295" spans="11:12">
      <c r="K4295" s="1"/>
      <c r="L4295" s="1"/>
    </row>
    <row r="4296" spans="11:12">
      <c r="K4296" s="1"/>
      <c r="L4296" s="1"/>
    </row>
    <row r="4297" spans="11:12">
      <c r="K4297" s="1"/>
      <c r="L4297" s="1"/>
    </row>
    <row r="4298" spans="11:12">
      <c r="K4298" s="1"/>
      <c r="L4298" s="1"/>
    </row>
    <row r="4299" spans="11:12">
      <c r="K4299" s="1"/>
      <c r="L4299" s="1"/>
    </row>
    <row r="4300" spans="11:12">
      <c r="K4300" s="1"/>
      <c r="L4300" s="1"/>
    </row>
    <row r="4301" spans="11:12">
      <c r="K4301" s="1"/>
      <c r="L4301" s="1"/>
    </row>
    <row r="4302" spans="11:12">
      <c r="K4302" s="1"/>
      <c r="L4302" s="1"/>
    </row>
    <row r="4303" spans="11:12">
      <c r="K4303" s="1"/>
      <c r="L4303" s="1"/>
    </row>
    <row r="4304" spans="11:12">
      <c r="K4304" s="1"/>
      <c r="L4304" s="1"/>
    </row>
    <row r="4305" spans="11:12">
      <c r="K4305" s="1"/>
      <c r="L4305" s="1"/>
    </row>
    <row r="4306" spans="11:12">
      <c r="K4306" s="1"/>
      <c r="L4306" s="1"/>
    </row>
    <row r="4307" spans="11:12">
      <c r="K4307" s="1"/>
      <c r="L4307" s="1"/>
    </row>
    <row r="4308" spans="11:12">
      <c r="K4308" s="1"/>
      <c r="L4308" s="1"/>
    </row>
    <row r="4309" spans="11:12">
      <c r="K4309" s="1"/>
      <c r="L4309" s="1"/>
    </row>
    <row r="4310" spans="11:12">
      <c r="K4310" s="1"/>
      <c r="L4310" s="1"/>
    </row>
    <row r="4311" spans="11:12">
      <c r="K4311" s="1"/>
      <c r="L4311" s="1"/>
    </row>
    <row r="4312" spans="11:12">
      <c r="K4312" s="1"/>
      <c r="L4312" s="1"/>
    </row>
    <row r="4313" spans="11:12">
      <c r="K4313" s="1"/>
      <c r="L4313" s="1"/>
    </row>
    <row r="4314" spans="11:12">
      <c r="K4314" s="1"/>
      <c r="L4314" s="1"/>
    </row>
    <row r="4315" spans="11:12">
      <c r="K4315" s="1"/>
      <c r="L4315" s="1"/>
    </row>
    <row r="4316" spans="11:12">
      <c r="K4316" s="1"/>
      <c r="L4316" s="1"/>
    </row>
    <row r="4317" spans="11:12">
      <c r="K4317" s="1"/>
      <c r="L4317" s="1"/>
    </row>
    <row r="4318" spans="11:12">
      <c r="K4318" s="1"/>
      <c r="L4318" s="1"/>
    </row>
    <row r="4319" spans="11:12">
      <c r="K4319" s="1"/>
      <c r="L4319" s="1"/>
    </row>
    <row r="4320" spans="11:12">
      <c r="K4320" s="1"/>
      <c r="L4320" s="1"/>
    </row>
    <row r="4321" spans="11:12">
      <c r="K4321" s="1"/>
      <c r="L4321" s="1"/>
    </row>
    <row r="4322" spans="11:12">
      <c r="K4322" s="1"/>
      <c r="L4322" s="1"/>
    </row>
    <row r="4323" spans="11:12">
      <c r="K4323" s="1"/>
      <c r="L4323" s="1"/>
    </row>
    <row r="4324" spans="11:12">
      <c r="K4324" s="1"/>
      <c r="L4324" s="1"/>
    </row>
    <row r="4325" spans="11:12">
      <c r="K4325" s="1"/>
      <c r="L4325" s="1"/>
    </row>
    <row r="4326" spans="11:12">
      <c r="K4326" s="1"/>
      <c r="L4326" s="1"/>
    </row>
    <row r="4327" spans="11:12">
      <c r="K4327" s="1"/>
      <c r="L4327" s="1"/>
    </row>
    <row r="4328" spans="11:12">
      <c r="K4328" s="1"/>
      <c r="L4328" s="1"/>
    </row>
    <row r="4329" spans="11:12">
      <c r="K4329" s="1"/>
      <c r="L4329" s="1"/>
    </row>
    <row r="4330" spans="11:12">
      <c r="K4330" s="1"/>
      <c r="L4330" s="1"/>
    </row>
    <row r="4331" spans="11:12">
      <c r="K4331" s="1"/>
      <c r="L4331" s="1"/>
    </row>
    <row r="4332" spans="11:12">
      <c r="K4332" s="1"/>
      <c r="L4332" s="1"/>
    </row>
    <row r="4333" spans="11:12">
      <c r="K4333" s="1"/>
      <c r="L4333" s="1"/>
    </row>
    <row r="4334" spans="11:12">
      <c r="K4334" s="1"/>
      <c r="L4334" s="1"/>
    </row>
    <row r="4335" spans="11:12">
      <c r="K4335" s="1"/>
      <c r="L4335" s="1"/>
    </row>
    <row r="4336" spans="11:12">
      <c r="K4336" s="1"/>
      <c r="L4336" s="1"/>
    </row>
    <row r="4337" spans="11:12">
      <c r="K4337" s="1"/>
      <c r="L4337" s="1"/>
    </row>
    <row r="4338" spans="11:12">
      <c r="K4338" s="1"/>
      <c r="L4338" s="1"/>
    </row>
    <row r="4339" spans="11:12">
      <c r="K4339" s="1"/>
      <c r="L4339" s="1"/>
    </row>
    <row r="4340" spans="11:12">
      <c r="K4340" s="1"/>
      <c r="L4340" s="1"/>
    </row>
    <row r="4341" spans="11:12">
      <c r="K4341" s="1"/>
      <c r="L4341" s="1"/>
    </row>
    <row r="4342" spans="11:12">
      <c r="K4342" s="1"/>
      <c r="L4342" s="1"/>
    </row>
    <row r="4343" spans="11:12">
      <c r="K4343" s="1"/>
      <c r="L4343" s="1"/>
    </row>
    <row r="4344" spans="11:12">
      <c r="K4344" s="1"/>
      <c r="L4344" s="1"/>
    </row>
    <row r="4345" spans="11:12">
      <c r="K4345" s="1"/>
      <c r="L4345" s="1"/>
    </row>
    <row r="4346" spans="11:12">
      <c r="K4346" s="1"/>
      <c r="L4346" s="1"/>
    </row>
    <row r="4347" spans="11:12">
      <c r="K4347" s="1"/>
      <c r="L4347" s="1"/>
    </row>
    <row r="4348" spans="11:12">
      <c r="K4348" s="1"/>
      <c r="L4348" s="1"/>
    </row>
    <row r="4349" spans="11:12">
      <c r="K4349" s="1"/>
      <c r="L4349" s="1"/>
    </row>
    <row r="4350" spans="11:12">
      <c r="K4350" s="1"/>
      <c r="L4350" s="1"/>
    </row>
    <row r="4351" spans="11:12">
      <c r="K4351" s="1"/>
      <c r="L4351" s="1"/>
    </row>
    <row r="4352" spans="11:12">
      <c r="K4352" s="1"/>
      <c r="L4352" s="1"/>
    </row>
    <row r="4353" spans="11:12">
      <c r="K4353" s="1"/>
      <c r="L4353" s="1"/>
    </row>
    <row r="4354" spans="11:12">
      <c r="K4354" s="1"/>
      <c r="L4354" s="1"/>
    </row>
    <row r="4355" spans="11:12">
      <c r="K4355" s="1"/>
      <c r="L4355" s="1"/>
    </row>
    <row r="4356" spans="11:12">
      <c r="K4356" s="1"/>
      <c r="L4356" s="1"/>
    </row>
    <row r="4357" spans="11:12">
      <c r="K4357" s="1"/>
      <c r="L4357" s="1"/>
    </row>
    <row r="4358" spans="11:12">
      <c r="K4358" s="1"/>
      <c r="L4358" s="1"/>
    </row>
    <row r="4359" spans="11:12">
      <c r="K4359" s="1"/>
      <c r="L4359" s="1"/>
    </row>
    <row r="4360" spans="11:12">
      <c r="K4360" s="1"/>
      <c r="L4360" s="1"/>
    </row>
    <row r="4361" spans="11:12">
      <c r="K4361" s="1"/>
      <c r="L4361" s="1"/>
    </row>
    <row r="4362" spans="11:12">
      <c r="K4362" s="1"/>
      <c r="L4362" s="1"/>
    </row>
    <row r="4363" spans="11:12">
      <c r="K4363" s="1"/>
      <c r="L4363" s="1"/>
    </row>
    <row r="4364" spans="11:12">
      <c r="K4364" s="1"/>
      <c r="L4364" s="1"/>
    </row>
    <row r="4365" spans="11:12">
      <c r="K4365" s="1"/>
      <c r="L4365" s="1"/>
    </row>
    <row r="4366" spans="11:12">
      <c r="K4366" s="1"/>
      <c r="L4366" s="1"/>
    </row>
    <row r="4367" spans="11:12">
      <c r="K4367" s="1"/>
      <c r="L4367" s="1"/>
    </row>
    <row r="4368" spans="11:12">
      <c r="K4368" s="1"/>
      <c r="L4368" s="1"/>
    </row>
    <row r="4369" spans="11:12">
      <c r="K4369" s="1"/>
      <c r="L4369" s="1"/>
    </row>
    <row r="4370" spans="11:12">
      <c r="K4370" s="1"/>
      <c r="L4370" s="1"/>
    </row>
    <row r="4371" spans="11:12">
      <c r="K4371" s="1"/>
      <c r="L4371" s="1"/>
    </row>
    <row r="4372" spans="11:12">
      <c r="K4372" s="1"/>
      <c r="L4372" s="1"/>
    </row>
    <row r="4373" spans="11:12">
      <c r="K4373" s="1"/>
      <c r="L4373" s="1"/>
    </row>
    <row r="4374" spans="11:12">
      <c r="K4374" s="1"/>
      <c r="L4374" s="1"/>
    </row>
    <row r="4375" spans="11:12">
      <c r="K4375" s="1"/>
      <c r="L4375" s="1"/>
    </row>
    <row r="4376" spans="11:12">
      <c r="K4376" s="1"/>
      <c r="L4376" s="1"/>
    </row>
    <row r="4377" spans="11:12">
      <c r="K4377" s="1"/>
      <c r="L4377" s="1"/>
    </row>
    <row r="4378" spans="11:12">
      <c r="K4378" s="1"/>
      <c r="L4378" s="1"/>
    </row>
    <row r="4379" spans="11:12">
      <c r="K4379" s="1"/>
      <c r="L4379" s="1"/>
    </row>
    <row r="4380" spans="11:12">
      <c r="K4380" s="1"/>
      <c r="L4380" s="1"/>
    </row>
    <row r="4381" spans="11:12">
      <c r="K4381" s="1"/>
      <c r="L4381" s="1"/>
    </row>
    <row r="4382" spans="11:12">
      <c r="K4382" s="1"/>
      <c r="L4382" s="1"/>
    </row>
    <row r="4383" spans="11:12">
      <c r="K4383" s="1"/>
      <c r="L4383" s="1"/>
    </row>
    <row r="4384" spans="11:12">
      <c r="K4384" s="1"/>
      <c r="L4384" s="1"/>
    </row>
    <row r="4385" spans="11:12">
      <c r="K4385" s="1"/>
      <c r="L4385" s="1"/>
    </row>
    <row r="4386" spans="11:12">
      <c r="K4386" s="1"/>
      <c r="L4386" s="1"/>
    </row>
    <row r="4387" spans="11:12">
      <c r="K4387" s="1"/>
      <c r="L4387" s="1"/>
    </row>
    <row r="4388" spans="11:12">
      <c r="K4388" s="1"/>
      <c r="L4388" s="1"/>
    </row>
    <row r="4389" spans="11:12">
      <c r="K4389" s="1"/>
      <c r="L4389" s="1"/>
    </row>
    <row r="4390" spans="11:12">
      <c r="K4390" s="1"/>
      <c r="L4390" s="1"/>
    </row>
    <row r="4391" spans="11:12">
      <c r="K4391" s="1"/>
      <c r="L4391" s="1"/>
    </row>
    <row r="4392" spans="11:12">
      <c r="K4392" s="1"/>
      <c r="L4392" s="1"/>
    </row>
    <row r="4393" spans="11:12">
      <c r="K4393" s="1"/>
      <c r="L4393" s="1"/>
    </row>
    <row r="4394" spans="11:12">
      <c r="K4394" s="1"/>
      <c r="L4394" s="1"/>
    </row>
    <row r="4395" spans="11:12">
      <c r="K4395" s="1"/>
      <c r="L4395" s="1"/>
    </row>
    <row r="4396" spans="11:12">
      <c r="K4396" s="1"/>
      <c r="L4396" s="1"/>
    </row>
    <row r="4397" spans="11:12">
      <c r="K4397" s="1"/>
      <c r="L4397" s="1"/>
    </row>
    <row r="4398" spans="11:12">
      <c r="K4398" s="1"/>
      <c r="L4398" s="1"/>
    </row>
    <row r="4399" spans="11:12">
      <c r="K4399" s="1"/>
      <c r="L4399" s="1"/>
    </row>
    <row r="4400" spans="11:12">
      <c r="K4400" s="1"/>
      <c r="L4400" s="1"/>
    </row>
    <row r="4401" spans="11:12">
      <c r="K4401" s="1"/>
      <c r="L4401" s="1"/>
    </row>
    <row r="4402" spans="11:12">
      <c r="K4402" s="1"/>
      <c r="L4402" s="1"/>
    </row>
    <row r="4403" spans="11:12">
      <c r="K4403" s="1"/>
      <c r="L4403" s="1"/>
    </row>
    <row r="4404" spans="11:12">
      <c r="K4404" s="1"/>
      <c r="L4404" s="1"/>
    </row>
    <row r="4405" spans="11:12">
      <c r="K4405" s="1"/>
      <c r="L4405" s="1"/>
    </row>
    <row r="4406" spans="11:12">
      <c r="K4406" s="1"/>
      <c r="L4406" s="1"/>
    </row>
    <row r="4407" spans="11:12">
      <c r="K4407" s="1"/>
      <c r="L4407" s="1"/>
    </row>
    <row r="4408" spans="11:12">
      <c r="K4408" s="1"/>
      <c r="L4408" s="1"/>
    </row>
    <row r="4409" spans="11:12">
      <c r="K4409" s="1"/>
      <c r="L4409" s="1"/>
    </row>
    <row r="4410" spans="11:12">
      <c r="K4410" s="1"/>
      <c r="L4410" s="1"/>
    </row>
    <row r="4411" spans="11:12">
      <c r="K4411" s="1"/>
      <c r="L4411" s="1"/>
    </row>
    <row r="4412" spans="11:12">
      <c r="K4412" s="1"/>
      <c r="L4412" s="1"/>
    </row>
    <row r="4413" spans="11:12">
      <c r="K4413" s="1"/>
      <c r="L4413" s="1"/>
    </row>
    <row r="4414" spans="11:12">
      <c r="K4414" s="1"/>
      <c r="L4414" s="1"/>
    </row>
    <row r="4415" spans="11:12">
      <c r="K4415" s="1"/>
      <c r="L4415" s="1"/>
    </row>
    <row r="4416" spans="11:12">
      <c r="K4416" s="1"/>
      <c r="L4416" s="1"/>
    </row>
    <row r="4417" spans="11:12">
      <c r="K4417" s="1"/>
      <c r="L4417" s="1"/>
    </row>
    <row r="4418" spans="11:12">
      <c r="K4418" s="1"/>
      <c r="L4418" s="1"/>
    </row>
    <row r="4419" spans="11:12">
      <c r="K4419" s="1"/>
      <c r="L4419" s="1"/>
    </row>
    <row r="4420" spans="11:12">
      <c r="K4420" s="1"/>
      <c r="L4420" s="1"/>
    </row>
    <row r="4421" spans="11:12">
      <c r="K4421" s="1"/>
      <c r="L4421" s="1"/>
    </row>
    <row r="4422" spans="11:12">
      <c r="K4422" s="1"/>
      <c r="L4422" s="1"/>
    </row>
    <row r="4423" spans="11:12">
      <c r="K4423" s="1"/>
      <c r="L4423" s="1"/>
    </row>
    <row r="4424" spans="11:12">
      <c r="K4424" s="1"/>
      <c r="L4424" s="1"/>
    </row>
    <row r="4425" spans="11:12">
      <c r="K4425" s="1"/>
      <c r="L4425" s="1"/>
    </row>
    <row r="4426" spans="11:12">
      <c r="K4426" s="1"/>
      <c r="L4426" s="1"/>
    </row>
    <row r="4427" spans="11:12">
      <c r="K4427" s="1"/>
      <c r="L4427" s="1"/>
    </row>
    <row r="4428" spans="11:12">
      <c r="K4428" s="1"/>
      <c r="L4428" s="1"/>
    </row>
    <row r="4429" spans="11:12">
      <c r="K4429" s="1"/>
      <c r="L4429" s="1"/>
    </row>
    <row r="4430" spans="11:12">
      <c r="K4430" s="1"/>
      <c r="L4430" s="1"/>
    </row>
    <row r="4431" spans="11:12">
      <c r="K4431" s="1"/>
      <c r="L4431" s="1"/>
    </row>
    <row r="4432" spans="11:12">
      <c r="K4432" s="1"/>
      <c r="L4432" s="1"/>
    </row>
    <row r="4433" spans="11:12">
      <c r="K4433" s="1"/>
      <c r="L4433" s="1"/>
    </row>
    <row r="4434" spans="11:12">
      <c r="K4434" s="1"/>
      <c r="L4434" s="1"/>
    </row>
    <row r="4435" spans="11:12">
      <c r="K4435" s="1"/>
      <c r="L4435" s="1"/>
    </row>
    <row r="4436" spans="11:12">
      <c r="K4436" s="1"/>
      <c r="L4436" s="1"/>
    </row>
    <row r="4437" spans="11:12">
      <c r="K4437" s="1"/>
      <c r="L4437" s="1"/>
    </row>
    <row r="4438" spans="11:12">
      <c r="K4438" s="1"/>
      <c r="L4438" s="1"/>
    </row>
    <row r="4439" spans="11:12">
      <c r="K4439" s="1"/>
      <c r="L4439" s="1"/>
    </row>
    <row r="4440" spans="11:12">
      <c r="K4440" s="1"/>
      <c r="L4440" s="1"/>
    </row>
    <row r="4441" spans="11:12">
      <c r="K4441" s="1"/>
      <c r="L4441" s="1"/>
    </row>
    <row r="4442" spans="11:12">
      <c r="K4442" s="1"/>
      <c r="L4442" s="1"/>
    </row>
    <row r="4443" spans="11:12">
      <c r="K4443" s="1"/>
      <c r="L4443" s="1"/>
    </row>
    <row r="4444" spans="11:12">
      <c r="K4444" s="1"/>
      <c r="L4444" s="1"/>
    </row>
    <row r="4445" spans="11:12">
      <c r="K4445" s="1"/>
      <c r="L4445" s="1"/>
    </row>
    <row r="4446" spans="11:12">
      <c r="K4446" s="1"/>
      <c r="L4446" s="1"/>
    </row>
    <row r="4447" spans="11:12">
      <c r="K4447" s="1"/>
      <c r="L4447" s="1"/>
    </row>
    <row r="4448" spans="11:12">
      <c r="K4448" s="1"/>
      <c r="L4448" s="1"/>
    </row>
    <row r="4449" spans="11:12">
      <c r="K4449" s="1"/>
      <c r="L4449" s="1"/>
    </row>
    <row r="4450" spans="11:12">
      <c r="K4450" s="1"/>
      <c r="L4450" s="1"/>
    </row>
    <row r="4451" spans="11:12">
      <c r="K4451" s="1"/>
      <c r="L4451" s="1"/>
    </row>
    <row r="4452" spans="11:12">
      <c r="K4452" s="1"/>
      <c r="L4452" s="1"/>
    </row>
    <row r="4453" spans="11:12">
      <c r="K4453" s="1"/>
      <c r="L4453" s="1"/>
    </row>
    <row r="4454" spans="11:12">
      <c r="K4454" s="1"/>
      <c r="L4454" s="1"/>
    </row>
    <row r="4455" spans="11:12">
      <c r="K4455" s="1"/>
      <c r="L4455" s="1"/>
    </row>
    <row r="4456" spans="11:12">
      <c r="K4456" s="1"/>
      <c r="L4456" s="1"/>
    </row>
    <row r="4457" spans="11:12">
      <c r="K4457" s="1"/>
      <c r="L4457" s="1"/>
    </row>
    <row r="4458" spans="11:12">
      <c r="K4458" s="1"/>
      <c r="L4458" s="1"/>
    </row>
    <row r="4459" spans="11:12">
      <c r="K4459" s="1"/>
      <c r="L4459" s="1"/>
    </row>
    <row r="4460" spans="11:12">
      <c r="K4460" s="1"/>
      <c r="L4460" s="1"/>
    </row>
    <row r="4461" spans="11:12">
      <c r="K4461" s="1"/>
      <c r="L4461" s="1"/>
    </row>
    <row r="4462" spans="11:12">
      <c r="K4462" s="1"/>
      <c r="L4462" s="1"/>
    </row>
    <row r="4463" spans="11:12">
      <c r="K4463" s="1"/>
      <c r="L4463" s="1"/>
    </row>
    <row r="4464" spans="11:12">
      <c r="K4464" s="1"/>
      <c r="L4464" s="1"/>
    </row>
    <row r="4465" spans="11:12">
      <c r="K4465" s="1"/>
      <c r="L4465" s="1"/>
    </row>
    <row r="4466" spans="11:12">
      <c r="K4466" s="1"/>
      <c r="L4466" s="1"/>
    </row>
    <row r="4467" spans="11:12">
      <c r="K4467" s="1"/>
      <c r="L4467" s="1"/>
    </row>
    <row r="4468" spans="11:12">
      <c r="K4468" s="1"/>
      <c r="L4468" s="1"/>
    </row>
    <row r="4469" spans="11:12">
      <c r="K4469" s="1"/>
      <c r="L4469" s="1"/>
    </row>
    <row r="4470" spans="11:12">
      <c r="K4470" s="1"/>
      <c r="L4470" s="1"/>
    </row>
    <row r="4471" spans="11:12">
      <c r="K4471" s="1"/>
      <c r="L4471" s="1"/>
    </row>
    <row r="4472" spans="11:12">
      <c r="K4472" s="1"/>
      <c r="L4472" s="1"/>
    </row>
    <row r="4473" spans="11:12">
      <c r="K4473" s="1"/>
      <c r="L4473" s="1"/>
    </row>
    <row r="4474" spans="11:12">
      <c r="K4474" s="1"/>
      <c r="L4474" s="1"/>
    </row>
    <row r="4475" spans="11:12">
      <c r="K4475" s="1"/>
      <c r="L4475" s="1"/>
    </row>
    <row r="4476" spans="11:12">
      <c r="K4476" s="1"/>
      <c r="L4476" s="1"/>
    </row>
    <row r="4477" spans="11:12">
      <c r="K4477" s="1"/>
      <c r="L4477" s="1"/>
    </row>
    <row r="4478" spans="11:12">
      <c r="K4478" s="1"/>
      <c r="L4478" s="1"/>
    </row>
    <row r="4479" spans="11:12">
      <c r="K4479" s="1"/>
      <c r="L4479" s="1"/>
    </row>
    <row r="4480" spans="11:12">
      <c r="K4480" s="1"/>
      <c r="L4480" s="1"/>
    </row>
    <row r="4481" spans="11:12">
      <c r="K4481" s="1"/>
      <c r="L4481" s="1"/>
    </row>
    <row r="4482" spans="11:12">
      <c r="K4482" s="1"/>
      <c r="L4482" s="1"/>
    </row>
    <row r="4483" spans="11:12">
      <c r="K4483" s="1"/>
      <c r="L4483" s="1"/>
    </row>
    <row r="4484" spans="11:12">
      <c r="K4484" s="1"/>
      <c r="L4484" s="1"/>
    </row>
    <row r="4485" spans="11:12">
      <c r="K4485" s="1"/>
      <c r="L4485" s="1"/>
    </row>
    <row r="4486" spans="11:12">
      <c r="K4486" s="1"/>
      <c r="L4486" s="1"/>
    </row>
    <row r="4487" spans="11:12">
      <c r="K4487" s="1"/>
      <c r="L4487" s="1"/>
    </row>
    <row r="4488" spans="11:12">
      <c r="K4488" s="1"/>
      <c r="L4488" s="1"/>
    </row>
    <row r="4489" spans="11:12">
      <c r="K4489" s="1"/>
      <c r="L4489" s="1"/>
    </row>
    <row r="4490" spans="11:12">
      <c r="K4490" s="1"/>
      <c r="L4490" s="1"/>
    </row>
    <row r="4491" spans="11:12">
      <c r="K4491" s="1"/>
      <c r="L4491" s="1"/>
    </row>
    <row r="4492" spans="11:12">
      <c r="K4492" s="1"/>
      <c r="L4492" s="1"/>
    </row>
    <row r="4493" spans="11:12">
      <c r="K4493" s="1"/>
      <c r="L4493" s="1"/>
    </row>
    <row r="4494" spans="11:12">
      <c r="K4494" s="1"/>
      <c r="L4494" s="1"/>
    </row>
    <row r="4495" spans="11:12">
      <c r="K4495" s="1"/>
      <c r="L4495" s="1"/>
    </row>
    <row r="4496" spans="11:12">
      <c r="K4496" s="1"/>
      <c r="L4496" s="1"/>
    </row>
    <row r="4497" spans="11:12">
      <c r="K4497" s="1"/>
      <c r="L4497" s="1"/>
    </row>
    <row r="4498" spans="11:12">
      <c r="K4498" s="1"/>
      <c r="L4498" s="1"/>
    </row>
    <row r="4499" spans="11:12">
      <c r="K4499" s="1"/>
      <c r="L4499" s="1"/>
    </row>
    <row r="4500" spans="11:12">
      <c r="K4500" s="1"/>
      <c r="L4500" s="1"/>
    </row>
    <row r="4501" spans="11:12">
      <c r="K4501" s="1"/>
      <c r="L4501" s="1"/>
    </row>
    <row r="4502" spans="11:12">
      <c r="K4502" s="1"/>
      <c r="L4502" s="1"/>
    </row>
    <row r="4503" spans="11:12">
      <c r="K4503" s="1"/>
      <c r="L4503" s="1"/>
    </row>
    <row r="4504" spans="11:12">
      <c r="K4504" s="1"/>
      <c r="L4504" s="1"/>
    </row>
    <row r="4505" spans="11:12">
      <c r="K4505" s="1"/>
      <c r="L4505" s="1"/>
    </row>
    <row r="4506" spans="11:12">
      <c r="K4506" s="1"/>
      <c r="L4506" s="1"/>
    </row>
    <row r="4507" spans="11:12">
      <c r="K4507" s="1"/>
      <c r="L4507" s="1"/>
    </row>
    <row r="4508" spans="11:12">
      <c r="K4508" s="1"/>
      <c r="L4508" s="1"/>
    </row>
    <row r="4509" spans="11:12">
      <c r="K4509" s="1"/>
      <c r="L4509" s="1"/>
    </row>
    <row r="4510" spans="11:12">
      <c r="K4510" s="1"/>
      <c r="L4510" s="1"/>
    </row>
    <row r="4511" spans="11:12">
      <c r="K4511" s="1"/>
      <c r="L4511" s="1"/>
    </row>
    <row r="4512" spans="11:12">
      <c r="K4512" s="1"/>
      <c r="L4512" s="1"/>
    </row>
    <row r="4513" spans="11:12">
      <c r="K4513" s="1"/>
      <c r="L4513" s="1"/>
    </row>
    <row r="4514" spans="11:12">
      <c r="K4514" s="1"/>
      <c r="L4514" s="1"/>
    </row>
    <row r="4515" spans="11:12">
      <c r="K4515" s="1"/>
      <c r="L4515" s="1"/>
    </row>
    <row r="4516" spans="11:12">
      <c r="K4516" s="1"/>
      <c r="L4516" s="1"/>
    </row>
    <row r="4517" spans="11:12">
      <c r="K4517" s="1"/>
      <c r="L4517" s="1"/>
    </row>
    <row r="4518" spans="11:12">
      <c r="K4518" s="1"/>
      <c r="L4518" s="1"/>
    </row>
    <row r="4519" spans="11:12">
      <c r="K4519" s="1"/>
      <c r="L4519" s="1"/>
    </row>
    <row r="4520" spans="11:12">
      <c r="K4520" s="1"/>
      <c r="L4520" s="1"/>
    </row>
    <row r="4521" spans="11:12">
      <c r="K4521" s="1"/>
      <c r="L4521" s="1"/>
    </row>
    <row r="4522" spans="11:12">
      <c r="K4522" s="1"/>
      <c r="L4522" s="1"/>
    </row>
    <row r="4523" spans="11:12">
      <c r="K4523" s="1"/>
      <c r="L4523" s="1"/>
    </row>
    <row r="4524" spans="11:12">
      <c r="K4524" s="1"/>
      <c r="L4524" s="1"/>
    </row>
    <row r="4525" spans="11:12">
      <c r="K4525" s="1"/>
      <c r="L4525" s="1"/>
    </row>
    <row r="4526" spans="11:12">
      <c r="K4526" s="1"/>
      <c r="L4526" s="1"/>
    </row>
    <row r="4527" spans="11:12">
      <c r="K4527" s="1"/>
      <c r="L4527" s="1"/>
    </row>
    <row r="4528" spans="11:12">
      <c r="K4528" s="1"/>
      <c r="L4528" s="1"/>
    </row>
    <row r="4529" spans="11:12">
      <c r="K4529" s="1"/>
      <c r="L4529" s="1"/>
    </row>
    <row r="4530" spans="11:12">
      <c r="K4530" s="1"/>
      <c r="L4530" s="1"/>
    </row>
    <row r="4531" spans="11:12">
      <c r="K4531" s="1"/>
      <c r="L4531" s="1"/>
    </row>
    <row r="4532" spans="11:12">
      <c r="K4532" s="1"/>
      <c r="L4532" s="1"/>
    </row>
    <row r="4533" spans="11:12">
      <c r="K4533" s="1"/>
      <c r="L4533" s="1"/>
    </row>
    <row r="4534" spans="11:12">
      <c r="K4534" s="1"/>
      <c r="L4534" s="1"/>
    </row>
    <row r="4535" spans="11:12">
      <c r="K4535" s="1"/>
      <c r="L4535" s="1"/>
    </row>
    <row r="4536" spans="11:12">
      <c r="K4536" s="1"/>
      <c r="L4536" s="1"/>
    </row>
    <row r="4537" spans="11:12">
      <c r="K4537" s="1"/>
      <c r="L4537" s="1"/>
    </row>
    <row r="4538" spans="11:12">
      <c r="K4538" s="1"/>
      <c r="L4538" s="1"/>
    </row>
    <row r="4539" spans="11:12">
      <c r="K4539" s="1"/>
      <c r="L4539" s="1"/>
    </row>
    <row r="4540" spans="11:12">
      <c r="K4540" s="1"/>
      <c r="L4540" s="1"/>
    </row>
    <row r="4541" spans="11:12">
      <c r="K4541" s="1"/>
      <c r="L4541" s="1"/>
    </row>
    <row r="4542" spans="11:12">
      <c r="K4542" s="1"/>
      <c r="L4542" s="1"/>
    </row>
    <row r="4543" spans="11:12">
      <c r="K4543" s="1"/>
      <c r="L4543" s="1"/>
    </row>
    <row r="4544" spans="11:12">
      <c r="K4544" s="1"/>
      <c r="L4544" s="1"/>
    </row>
    <row r="4545" spans="11:12">
      <c r="K4545" s="1"/>
      <c r="L4545" s="1"/>
    </row>
    <row r="4546" spans="11:12">
      <c r="K4546" s="1"/>
      <c r="L4546" s="1"/>
    </row>
    <row r="4547" spans="11:12">
      <c r="K4547" s="1"/>
      <c r="L4547" s="1"/>
    </row>
    <row r="4548" spans="11:12">
      <c r="K4548" s="1"/>
      <c r="L4548" s="1"/>
    </row>
    <row r="4549" spans="11:12">
      <c r="K4549" s="1"/>
      <c r="L4549" s="1"/>
    </row>
    <row r="4550" spans="11:12">
      <c r="K4550" s="1"/>
      <c r="L4550" s="1"/>
    </row>
    <row r="4551" spans="11:12">
      <c r="K4551" s="1"/>
      <c r="L4551" s="1"/>
    </row>
    <row r="4552" spans="11:12">
      <c r="K4552" s="1"/>
      <c r="L4552" s="1"/>
    </row>
    <row r="4553" spans="11:12">
      <c r="K4553" s="1"/>
      <c r="L4553" s="1"/>
    </row>
    <row r="4554" spans="11:12">
      <c r="K4554" s="1"/>
      <c r="L4554" s="1"/>
    </row>
    <row r="4555" spans="11:12">
      <c r="K4555" s="1"/>
      <c r="L4555" s="1"/>
    </row>
    <row r="4556" spans="11:12">
      <c r="K4556" s="1"/>
      <c r="L4556" s="1"/>
    </row>
    <row r="4557" spans="11:12">
      <c r="K4557" s="1"/>
      <c r="L4557" s="1"/>
    </row>
    <row r="4558" spans="11:12">
      <c r="K4558" s="1"/>
      <c r="L4558" s="1"/>
    </row>
    <row r="4559" spans="11:12">
      <c r="K4559" s="1"/>
      <c r="L4559" s="1"/>
    </row>
    <row r="4560" spans="11:12">
      <c r="K4560" s="1"/>
      <c r="L4560" s="1"/>
    </row>
    <row r="4561" spans="11:12">
      <c r="K4561" s="1"/>
      <c r="L4561" s="1"/>
    </row>
    <row r="4562" spans="11:12">
      <c r="K4562" s="1"/>
      <c r="L4562" s="1"/>
    </row>
    <row r="4563" spans="11:12">
      <c r="K4563" s="1"/>
      <c r="L4563" s="1"/>
    </row>
    <row r="4564" spans="11:12">
      <c r="K4564" s="1"/>
      <c r="L4564" s="1"/>
    </row>
    <row r="4565" spans="11:12">
      <c r="K4565" s="1"/>
      <c r="L4565" s="1"/>
    </row>
    <row r="4566" spans="11:12">
      <c r="K4566" s="1"/>
      <c r="L4566" s="1"/>
    </row>
    <row r="4567" spans="11:12">
      <c r="K4567" s="1"/>
      <c r="L4567" s="1"/>
    </row>
    <row r="4568" spans="11:12">
      <c r="K4568" s="1"/>
      <c r="L4568" s="1"/>
    </row>
    <row r="4569" spans="11:12">
      <c r="K4569" s="1"/>
      <c r="L4569" s="1"/>
    </row>
    <row r="4570" spans="11:12">
      <c r="K4570" s="1"/>
      <c r="L4570" s="1"/>
    </row>
    <row r="4571" spans="11:12">
      <c r="K4571" s="1"/>
      <c r="L4571" s="1"/>
    </row>
    <row r="4572" spans="11:12">
      <c r="K4572" s="1"/>
      <c r="L4572" s="1"/>
    </row>
    <row r="4573" spans="11:12">
      <c r="K4573" s="1"/>
      <c r="L4573" s="1"/>
    </row>
    <row r="4574" spans="11:12">
      <c r="K4574" s="1"/>
      <c r="L4574" s="1"/>
    </row>
    <row r="4575" spans="11:12">
      <c r="K4575" s="1"/>
      <c r="L4575" s="1"/>
    </row>
    <row r="4576" spans="11:12">
      <c r="K4576" s="1"/>
      <c r="L4576" s="1"/>
    </row>
    <row r="4577" spans="11:12">
      <c r="K4577" s="1"/>
      <c r="L4577" s="1"/>
    </row>
    <row r="4578" spans="11:12">
      <c r="K4578" s="1"/>
      <c r="L4578" s="1"/>
    </row>
    <row r="4579" spans="11:12">
      <c r="K4579" s="1"/>
      <c r="L4579" s="1"/>
    </row>
    <row r="4580" spans="11:12">
      <c r="K4580" s="1"/>
      <c r="L4580" s="1"/>
    </row>
    <row r="4581" spans="11:12">
      <c r="K4581" s="1"/>
      <c r="L4581" s="1"/>
    </row>
    <row r="4582" spans="11:12">
      <c r="K4582" s="1"/>
      <c r="L4582" s="1"/>
    </row>
    <row r="4583" spans="11:12">
      <c r="K4583" s="1"/>
      <c r="L4583" s="1"/>
    </row>
    <row r="4584" spans="11:12">
      <c r="K4584" s="1"/>
      <c r="L4584" s="1"/>
    </row>
    <row r="4585" spans="11:12">
      <c r="K4585" s="1"/>
      <c r="L4585" s="1"/>
    </row>
    <row r="4586" spans="11:12">
      <c r="K4586" s="1"/>
      <c r="L4586" s="1"/>
    </row>
    <row r="4587" spans="11:12">
      <c r="K4587" s="1"/>
      <c r="L4587" s="1"/>
    </row>
    <row r="4588" spans="11:12">
      <c r="K4588" s="1"/>
      <c r="L4588" s="1"/>
    </row>
    <row r="4589" spans="11:12">
      <c r="K4589" s="1"/>
      <c r="L4589" s="1"/>
    </row>
    <row r="4590" spans="11:12">
      <c r="K4590" s="1"/>
      <c r="L4590" s="1"/>
    </row>
    <row r="4591" spans="11:12">
      <c r="K4591" s="1"/>
      <c r="L4591" s="1"/>
    </row>
    <row r="4592" spans="11:12">
      <c r="K4592" s="1"/>
      <c r="L4592" s="1"/>
    </row>
    <row r="4593" spans="11:12">
      <c r="K4593" s="1"/>
      <c r="L4593" s="1"/>
    </row>
    <row r="4594" spans="11:12">
      <c r="K4594" s="1"/>
      <c r="L4594" s="1"/>
    </row>
    <row r="4595" spans="11:12">
      <c r="K4595" s="1"/>
      <c r="L4595" s="1"/>
    </row>
    <row r="4596" spans="11:12">
      <c r="K4596" s="1"/>
      <c r="L4596" s="1"/>
    </row>
    <row r="4597" spans="11:12">
      <c r="K4597" s="1"/>
      <c r="L4597" s="1"/>
    </row>
    <row r="4598" spans="11:12">
      <c r="K4598" s="1"/>
      <c r="L4598" s="1"/>
    </row>
    <row r="4599" spans="11:12">
      <c r="K4599" s="1"/>
      <c r="L4599" s="1"/>
    </row>
    <row r="4600" spans="11:12">
      <c r="K4600" s="1"/>
      <c r="L4600" s="1"/>
    </row>
    <row r="4601" spans="11:12">
      <c r="K4601" s="1"/>
      <c r="L4601" s="1"/>
    </row>
    <row r="4602" spans="11:12">
      <c r="K4602" s="1"/>
      <c r="L4602" s="1"/>
    </row>
    <row r="4603" spans="11:12">
      <c r="K4603" s="1"/>
      <c r="L4603" s="1"/>
    </row>
    <row r="4604" spans="11:12">
      <c r="K4604" s="1"/>
      <c r="L4604" s="1"/>
    </row>
    <row r="4605" spans="11:12">
      <c r="K4605" s="1"/>
      <c r="L4605" s="1"/>
    </row>
    <row r="4606" spans="11:12">
      <c r="K4606" s="1"/>
      <c r="L4606" s="1"/>
    </row>
    <row r="4607" spans="11:12">
      <c r="K4607" s="1"/>
      <c r="L4607" s="1"/>
    </row>
    <row r="4608" spans="11:12">
      <c r="K4608" s="1"/>
      <c r="L4608" s="1"/>
    </row>
    <row r="4609" spans="11:12">
      <c r="K4609" s="1"/>
      <c r="L4609" s="1"/>
    </row>
    <row r="4610" spans="11:12">
      <c r="K4610" s="1"/>
      <c r="L4610" s="1"/>
    </row>
    <row r="4611" spans="11:12">
      <c r="K4611" s="1"/>
      <c r="L4611" s="1"/>
    </row>
    <row r="4612" spans="11:12">
      <c r="K4612" s="1"/>
      <c r="L4612" s="1"/>
    </row>
    <row r="4613" spans="11:12">
      <c r="K4613" s="1"/>
      <c r="L4613" s="1"/>
    </row>
    <row r="4614" spans="11:12">
      <c r="K4614" s="1"/>
      <c r="L4614" s="1"/>
    </row>
    <row r="4615" spans="11:12">
      <c r="K4615" s="1"/>
      <c r="L4615" s="1"/>
    </row>
    <row r="4616" spans="11:12">
      <c r="K4616" s="1"/>
      <c r="L4616" s="1"/>
    </row>
    <row r="4617" spans="11:12">
      <c r="K4617" s="1"/>
      <c r="L4617" s="1"/>
    </row>
    <row r="4618" spans="11:12">
      <c r="K4618" s="1"/>
      <c r="L4618" s="1"/>
    </row>
    <row r="4619" spans="11:12">
      <c r="K4619" s="1"/>
      <c r="L4619" s="1"/>
    </row>
    <row r="4620" spans="11:12">
      <c r="K4620" s="1"/>
      <c r="L4620" s="1"/>
    </row>
    <row r="4621" spans="11:12">
      <c r="K4621" s="1"/>
      <c r="L4621" s="1"/>
    </row>
    <row r="4622" spans="11:12">
      <c r="K4622" s="1"/>
      <c r="L4622" s="1"/>
    </row>
    <row r="4623" spans="11:12">
      <c r="K4623" s="1"/>
      <c r="L4623" s="1"/>
    </row>
    <row r="4624" spans="11:12">
      <c r="K4624" s="1"/>
      <c r="L4624" s="1"/>
    </row>
    <row r="4625" spans="11:12">
      <c r="K4625" s="1"/>
      <c r="L4625" s="1"/>
    </row>
    <row r="4626" spans="11:12">
      <c r="K4626" s="1"/>
      <c r="L4626" s="1"/>
    </row>
    <row r="4627" spans="11:12">
      <c r="K4627" s="1"/>
      <c r="L4627" s="1"/>
    </row>
    <row r="4628" spans="11:12">
      <c r="K4628" s="1"/>
      <c r="L4628" s="1"/>
    </row>
    <row r="4629" spans="11:12">
      <c r="K4629" s="1"/>
      <c r="L4629" s="1"/>
    </row>
    <row r="4630" spans="11:12">
      <c r="K4630" s="1"/>
      <c r="L4630" s="1"/>
    </row>
    <row r="4631" spans="11:12">
      <c r="K4631" s="1"/>
      <c r="L4631" s="1"/>
    </row>
    <row r="4632" spans="11:12">
      <c r="K4632" s="1"/>
      <c r="L4632" s="1"/>
    </row>
    <row r="4633" spans="11:12">
      <c r="K4633" s="1"/>
      <c r="L4633" s="1"/>
    </row>
    <row r="4634" spans="11:12">
      <c r="K4634" s="1"/>
      <c r="L4634" s="1"/>
    </row>
    <row r="4635" spans="11:12">
      <c r="K4635" s="1"/>
      <c r="L4635" s="1"/>
    </row>
    <row r="4636" spans="11:12">
      <c r="K4636" s="1"/>
      <c r="L4636" s="1"/>
    </row>
    <row r="4637" spans="11:12">
      <c r="K4637" s="1"/>
      <c r="L4637" s="1"/>
    </row>
    <row r="4638" spans="11:12">
      <c r="K4638" s="1"/>
      <c r="L4638" s="1"/>
    </row>
    <row r="4639" spans="11:12">
      <c r="K4639" s="1"/>
      <c r="L4639" s="1"/>
    </row>
    <row r="4640" spans="11:12">
      <c r="K4640" s="1"/>
      <c r="L4640" s="1"/>
    </row>
    <row r="4641" spans="11:12">
      <c r="K4641" s="1"/>
      <c r="L4641" s="1"/>
    </row>
    <row r="4642" spans="11:12">
      <c r="K4642" s="1"/>
      <c r="L4642" s="1"/>
    </row>
    <row r="4643" spans="11:12">
      <c r="K4643" s="1"/>
      <c r="L4643" s="1"/>
    </row>
    <row r="4644" spans="11:12">
      <c r="K4644" s="1"/>
      <c r="L4644" s="1"/>
    </row>
    <row r="4645" spans="11:12">
      <c r="K4645" s="1"/>
      <c r="L4645" s="1"/>
    </row>
    <row r="4646" spans="11:12">
      <c r="K4646" s="1"/>
      <c r="L4646" s="1"/>
    </row>
    <row r="4647" spans="11:12">
      <c r="K4647" s="1"/>
      <c r="L4647" s="1"/>
    </row>
    <row r="4648" spans="11:12">
      <c r="K4648" s="1"/>
      <c r="L4648" s="1"/>
    </row>
    <row r="4649" spans="11:12">
      <c r="K4649" s="1"/>
      <c r="L4649" s="1"/>
    </row>
    <row r="4650" spans="11:12">
      <c r="K4650" s="1"/>
      <c r="L4650" s="1"/>
    </row>
    <row r="4651" spans="11:12">
      <c r="K4651" s="1"/>
      <c r="L4651" s="1"/>
    </row>
    <row r="4652" spans="11:12">
      <c r="K4652" s="1"/>
      <c r="L4652" s="1"/>
    </row>
    <row r="4653" spans="11:12">
      <c r="K4653" s="1"/>
      <c r="L4653" s="1"/>
    </row>
    <row r="4654" spans="11:12">
      <c r="K4654" s="1"/>
      <c r="L4654" s="1"/>
    </row>
    <row r="4655" spans="11:12">
      <c r="K4655" s="1"/>
      <c r="L4655" s="1"/>
    </row>
    <row r="4656" spans="11:12">
      <c r="K4656" s="1"/>
      <c r="L4656" s="1"/>
    </row>
    <row r="4657" spans="11:12">
      <c r="K4657" s="1"/>
      <c r="L4657" s="1"/>
    </row>
    <row r="4658" spans="11:12">
      <c r="K4658" s="1"/>
      <c r="L4658" s="1"/>
    </row>
    <row r="4659" spans="11:12">
      <c r="K4659" s="1"/>
      <c r="L4659" s="1"/>
    </row>
    <row r="4660" spans="11:12">
      <c r="K4660" s="1"/>
      <c r="L4660" s="1"/>
    </row>
    <row r="4661" spans="11:12">
      <c r="K4661" s="1"/>
      <c r="L4661" s="1"/>
    </row>
    <row r="4662" spans="11:12">
      <c r="K4662" s="1"/>
      <c r="L4662" s="1"/>
    </row>
    <row r="4663" spans="11:12">
      <c r="K4663" s="1"/>
      <c r="L4663" s="1"/>
    </row>
    <row r="4664" spans="11:12">
      <c r="K4664" s="1"/>
      <c r="L4664" s="1"/>
    </row>
    <row r="4665" spans="11:12">
      <c r="K4665" s="1"/>
      <c r="L4665" s="1"/>
    </row>
    <row r="4666" spans="11:12">
      <c r="K4666" s="1"/>
      <c r="L4666" s="1"/>
    </row>
    <row r="4667" spans="11:12">
      <c r="K4667" s="1"/>
      <c r="L4667" s="1"/>
    </row>
    <row r="4668" spans="11:12">
      <c r="K4668" s="1"/>
      <c r="L4668" s="1"/>
    </row>
    <row r="4669" spans="11:12">
      <c r="K4669" s="1"/>
      <c r="L4669" s="1"/>
    </row>
    <row r="4670" spans="11:12">
      <c r="K4670" s="1"/>
      <c r="L4670" s="1"/>
    </row>
    <row r="4671" spans="11:12">
      <c r="K4671" s="1"/>
      <c r="L4671" s="1"/>
    </row>
    <row r="4672" spans="11:12">
      <c r="K4672" s="1"/>
      <c r="L4672" s="1"/>
    </row>
    <row r="4673" spans="11:12">
      <c r="K4673" s="1"/>
      <c r="L4673" s="1"/>
    </row>
    <row r="4674" spans="11:12">
      <c r="K4674" s="1"/>
      <c r="L4674" s="1"/>
    </row>
    <row r="4675" spans="11:12">
      <c r="K4675" s="1"/>
      <c r="L4675" s="1"/>
    </row>
    <row r="4676" spans="11:12">
      <c r="K4676" s="1"/>
      <c r="L4676" s="1"/>
    </row>
    <row r="4677" spans="11:12">
      <c r="K4677" s="1"/>
      <c r="L4677" s="1"/>
    </row>
    <row r="4678" spans="11:12">
      <c r="K4678" s="1"/>
      <c r="L4678" s="1"/>
    </row>
    <row r="4679" spans="11:12">
      <c r="K4679" s="1"/>
      <c r="L4679" s="1"/>
    </row>
    <row r="4680" spans="11:12">
      <c r="K4680" s="1"/>
      <c r="L4680" s="1"/>
    </row>
    <row r="4681" spans="11:12">
      <c r="K4681" s="1"/>
      <c r="L4681" s="1"/>
    </row>
    <row r="4682" spans="11:12">
      <c r="K4682" s="1"/>
      <c r="L4682" s="1"/>
    </row>
    <row r="4683" spans="11:12">
      <c r="K4683" s="1"/>
      <c r="L4683" s="1"/>
    </row>
    <row r="4684" spans="11:12">
      <c r="K4684" s="1"/>
      <c r="L4684" s="1"/>
    </row>
    <row r="4685" spans="11:12">
      <c r="K4685" s="1"/>
      <c r="L4685" s="1"/>
    </row>
    <row r="4686" spans="11:12">
      <c r="K4686" s="1"/>
      <c r="L4686" s="1"/>
    </row>
    <row r="4687" spans="11:12">
      <c r="K4687" s="1"/>
      <c r="L4687" s="1"/>
    </row>
    <row r="4688" spans="11:12">
      <c r="K4688" s="1"/>
      <c r="L4688" s="1"/>
    </row>
    <row r="4689" spans="11:12">
      <c r="K4689" s="1"/>
      <c r="L4689" s="1"/>
    </row>
    <row r="4690" spans="11:12">
      <c r="K4690" s="1"/>
      <c r="L4690" s="1"/>
    </row>
    <row r="4691" spans="11:12">
      <c r="K4691" s="1"/>
      <c r="L4691" s="1"/>
    </row>
    <row r="4692" spans="11:12">
      <c r="K4692" s="1"/>
      <c r="L4692" s="1"/>
    </row>
    <row r="4693" spans="11:12">
      <c r="K4693" s="1"/>
      <c r="L4693" s="1"/>
    </row>
    <row r="4694" spans="11:12">
      <c r="K4694" s="1"/>
      <c r="L4694" s="1"/>
    </row>
    <row r="4695" spans="11:12">
      <c r="K4695" s="1"/>
      <c r="L4695" s="1"/>
    </row>
    <row r="4696" spans="11:12">
      <c r="K4696" s="1"/>
      <c r="L4696" s="1"/>
    </row>
    <row r="4697" spans="11:12">
      <c r="K4697" s="1"/>
      <c r="L4697" s="1"/>
    </row>
    <row r="4698" spans="11:12">
      <c r="K4698" s="1"/>
      <c r="L4698" s="1"/>
    </row>
    <row r="4699" spans="11:12">
      <c r="K4699" s="1"/>
      <c r="L4699" s="1"/>
    </row>
    <row r="4700" spans="11:12">
      <c r="K4700" s="1"/>
      <c r="L4700" s="1"/>
    </row>
    <row r="4701" spans="11:12">
      <c r="K4701" s="1"/>
      <c r="L4701" s="1"/>
    </row>
    <row r="4702" spans="11:12">
      <c r="K4702" s="1"/>
      <c r="L4702" s="1"/>
    </row>
    <row r="4703" spans="11:12">
      <c r="K4703" s="1"/>
      <c r="L4703" s="1"/>
    </row>
    <row r="4704" spans="11:12">
      <c r="K4704" s="1"/>
      <c r="L4704" s="1"/>
    </row>
    <row r="4705" spans="11:12">
      <c r="K4705" s="1"/>
      <c r="L4705" s="1"/>
    </row>
    <row r="4706" spans="11:12">
      <c r="K4706" s="1"/>
      <c r="L4706" s="1"/>
    </row>
    <row r="4707" spans="11:12">
      <c r="K4707" s="1"/>
      <c r="L4707" s="1"/>
    </row>
    <row r="4708" spans="11:12">
      <c r="K4708" s="1"/>
      <c r="L4708" s="1"/>
    </row>
    <row r="4709" spans="11:12">
      <c r="K4709" s="1"/>
      <c r="L4709" s="1"/>
    </row>
    <row r="4710" spans="11:12">
      <c r="K4710" s="1"/>
      <c r="L4710" s="1"/>
    </row>
    <row r="4711" spans="11:12">
      <c r="K4711" s="1"/>
      <c r="L4711" s="1"/>
    </row>
    <row r="4712" spans="11:12">
      <c r="K4712" s="1"/>
      <c r="L4712" s="1"/>
    </row>
    <row r="4713" spans="11:12">
      <c r="K4713" s="1"/>
      <c r="L4713" s="1"/>
    </row>
    <row r="4714" spans="11:12">
      <c r="K4714" s="1"/>
      <c r="L4714" s="1"/>
    </row>
    <row r="4715" spans="11:12">
      <c r="K4715" s="1"/>
      <c r="L4715" s="1"/>
    </row>
    <row r="4716" spans="11:12">
      <c r="K4716" s="1"/>
      <c r="L4716" s="1"/>
    </row>
    <row r="4717" spans="11:12">
      <c r="K4717" s="1"/>
      <c r="L4717" s="1"/>
    </row>
    <row r="4718" spans="11:12">
      <c r="K4718" s="1"/>
      <c r="L4718" s="1"/>
    </row>
    <row r="4719" spans="11:12">
      <c r="K4719" s="1"/>
      <c r="L4719" s="1"/>
    </row>
    <row r="4720" spans="11:12">
      <c r="K4720" s="1"/>
      <c r="L4720" s="1"/>
    </row>
    <row r="4721" spans="11:12">
      <c r="K4721" s="1"/>
      <c r="L4721" s="1"/>
    </row>
    <row r="4722" spans="11:12">
      <c r="K4722" s="1"/>
      <c r="L4722" s="1"/>
    </row>
    <row r="4723" spans="11:12">
      <c r="K4723" s="1"/>
      <c r="L4723" s="1"/>
    </row>
    <row r="4724" spans="11:12">
      <c r="K4724" s="1"/>
      <c r="L4724" s="1"/>
    </row>
    <row r="4725" spans="11:12">
      <c r="K4725" s="1"/>
      <c r="L4725" s="1"/>
    </row>
    <row r="4726" spans="11:12">
      <c r="K4726" s="1"/>
      <c r="L4726" s="1"/>
    </row>
    <row r="4727" spans="11:12">
      <c r="K4727" s="1"/>
      <c r="L4727" s="1"/>
    </row>
    <row r="4728" spans="11:12">
      <c r="K4728" s="1"/>
      <c r="L4728" s="1"/>
    </row>
    <row r="4729" spans="11:12">
      <c r="K4729" s="1"/>
      <c r="L4729" s="1"/>
    </row>
    <row r="4730" spans="11:12">
      <c r="K4730" s="1"/>
      <c r="L4730" s="1"/>
    </row>
    <row r="4731" spans="11:12">
      <c r="K4731" s="1"/>
      <c r="L4731" s="1"/>
    </row>
    <row r="4732" spans="11:12">
      <c r="K4732" s="1"/>
      <c r="L4732" s="1"/>
    </row>
    <row r="4733" spans="11:12">
      <c r="K4733" s="1"/>
      <c r="L4733" s="1"/>
    </row>
    <row r="4734" spans="11:12">
      <c r="K4734" s="1"/>
      <c r="L4734" s="1"/>
    </row>
    <row r="4735" spans="11:12">
      <c r="K4735" s="1"/>
      <c r="L4735" s="1"/>
    </row>
    <row r="4736" spans="11:12">
      <c r="K4736" s="1"/>
      <c r="L4736" s="1"/>
    </row>
    <row r="4737" spans="11:12">
      <c r="K4737" s="1"/>
      <c r="L4737" s="1"/>
    </row>
    <row r="4738" spans="11:12">
      <c r="K4738" s="1"/>
      <c r="L4738" s="1"/>
    </row>
    <row r="4739" spans="11:12">
      <c r="K4739" s="1"/>
      <c r="L4739" s="1"/>
    </row>
    <row r="4740" spans="11:12">
      <c r="K4740" s="1"/>
      <c r="L4740" s="1"/>
    </row>
    <row r="4741" spans="11:12">
      <c r="K4741" s="1"/>
      <c r="L4741" s="1"/>
    </row>
    <row r="4742" spans="11:12">
      <c r="K4742" s="1"/>
      <c r="L4742" s="1"/>
    </row>
    <row r="4743" spans="11:12">
      <c r="K4743" s="1"/>
      <c r="L4743" s="1"/>
    </row>
    <row r="4744" spans="11:12">
      <c r="K4744" s="1"/>
      <c r="L4744" s="1"/>
    </row>
    <row r="4745" spans="11:12">
      <c r="K4745" s="1"/>
      <c r="L4745" s="1"/>
    </row>
    <row r="4746" spans="11:12">
      <c r="K4746" s="1"/>
      <c r="L4746" s="1"/>
    </row>
    <row r="4747" spans="11:12">
      <c r="K4747" s="1"/>
      <c r="L4747" s="1"/>
    </row>
    <row r="4748" spans="11:12">
      <c r="K4748" s="1"/>
      <c r="L4748" s="1"/>
    </row>
    <row r="4749" spans="11:12">
      <c r="K4749" s="1"/>
      <c r="L4749" s="1"/>
    </row>
    <row r="4750" spans="11:12">
      <c r="K4750" s="1"/>
      <c r="L4750" s="1"/>
    </row>
    <row r="4751" spans="11:12">
      <c r="K4751" s="1"/>
      <c r="L4751" s="1"/>
    </row>
    <row r="4752" spans="11:12">
      <c r="K4752" s="1"/>
      <c r="L4752" s="1"/>
    </row>
    <row r="4753" spans="11:12">
      <c r="K4753" s="1"/>
      <c r="L4753" s="1"/>
    </row>
    <row r="4754" spans="11:12">
      <c r="K4754" s="1"/>
      <c r="L4754" s="1"/>
    </row>
    <row r="4755" spans="11:12">
      <c r="K4755" s="1"/>
      <c r="L4755" s="1"/>
    </row>
    <row r="4756" spans="11:12">
      <c r="K4756" s="1"/>
      <c r="L4756" s="1"/>
    </row>
    <row r="4757" spans="11:12">
      <c r="K4757" s="1"/>
      <c r="L4757" s="1"/>
    </row>
    <row r="4758" spans="11:12">
      <c r="K4758" s="1"/>
      <c r="L4758" s="1"/>
    </row>
    <row r="4759" spans="11:12">
      <c r="K4759" s="1"/>
      <c r="L4759" s="1"/>
    </row>
    <row r="4760" spans="11:12">
      <c r="K4760" s="1"/>
      <c r="L4760" s="1"/>
    </row>
    <row r="4761" spans="11:12">
      <c r="K4761" s="1"/>
      <c r="L4761" s="1"/>
    </row>
    <row r="4762" spans="11:12">
      <c r="K4762" s="1"/>
      <c r="L4762" s="1"/>
    </row>
    <row r="4763" spans="11:12">
      <c r="K4763" s="1"/>
      <c r="L4763" s="1"/>
    </row>
    <row r="4764" spans="11:12">
      <c r="K4764" s="1"/>
      <c r="L4764" s="1"/>
    </row>
    <row r="4765" spans="11:12">
      <c r="K4765" s="1"/>
      <c r="L4765" s="1"/>
    </row>
    <row r="4766" spans="11:12">
      <c r="K4766" s="1"/>
      <c r="L4766" s="1"/>
    </row>
    <row r="4767" spans="11:12">
      <c r="K4767" s="1"/>
      <c r="L4767" s="1"/>
    </row>
    <row r="4768" spans="11:12">
      <c r="K4768" s="1"/>
      <c r="L4768" s="1"/>
    </row>
    <row r="4769" spans="11:12">
      <c r="K4769" s="1"/>
      <c r="L4769" s="1"/>
    </row>
    <row r="4770" spans="11:12">
      <c r="K4770" s="1"/>
      <c r="L4770" s="1"/>
    </row>
    <row r="4771" spans="11:12">
      <c r="K4771" s="1"/>
      <c r="L4771" s="1"/>
    </row>
    <row r="4772" spans="11:12">
      <c r="K4772" s="1"/>
      <c r="L4772" s="1"/>
    </row>
    <row r="4773" spans="11:12">
      <c r="K4773" s="1"/>
      <c r="L4773" s="1"/>
    </row>
    <row r="4774" spans="11:12">
      <c r="K4774" s="1"/>
      <c r="L4774" s="1"/>
    </row>
    <row r="4775" spans="11:12">
      <c r="K4775" s="1"/>
      <c r="L4775" s="1"/>
    </row>
    <row r="4776" spans="11:12">
      <c r="K4776" s="1"/>
      <c r="L4776" s="1"/>
    </row>
    <row r="4777" spans="11:12">
      <c r="K4777" s="1"/>
      <c r="L4777" s="1"/>
    </row>
    <row r="4778" spans="11:12">
      <c r="K4778" s="1"/>
      <c r="L4778" s="1"/>
    </row>
    <row r="4779" spans="11:12">
      <c r="K4779" s="1"/>
      <c r="L4779" s="1"/>
    </row>
    <row r="4780" spans="11:12">
      <c r="K4780" s="1"/>
      <c r="L4780" s="1"/>
    </row>
    <row r="4781" spans="11:12">
      <c r="K4781" s="1"/>
      <c r="L4781" s="1"/>
    </row>
    <row r="4782" spans="11:12">
      <c r="K4782" s="1"/>
      <c r="L4782" s="1"/>
    </row>
    <row r="4783" spans="11:12">
      <c r="K4783" s="1"/>
      <c r="L4783" s="1"/>
    </row>
    <row r="4784" spans="11:12">
      <c r="K4784" s="1"/>
      <c r="L4784" s="1"/>
    </row>
    <row r="4785" spans="11:12">
      <c r="K4785" s="1"/>
      <c r="L4785" s="1"/>
    </row>
    <row r="4786" spans="11:12">
      <c r="K4786" s="1"/>
      <c r="L4786" s="1"/>
    </row>
    <row r="4787" spans="11:12">
      <c r="K4787" s="1"/>
      <c r="L4787" s="1"/>
    </row>
    <row r="4788" spans="11:12">
      <c r="K4788" s="1"/>
      <c r="L4788" s="1"/>
    </row>
    <row r="4789" spans="11:12">
      <c r="K4789" s="1"/>
      <c r="L4789" s="1"/>
    </row>
    <row r="4790" spans="11:12">
      <c r="K4790" s="1"/>
      <c r="L4790" s="1"/>
    </row>
    <row r="4791" spans="11:12">
      <c r="K4791" s="1"/>
      <c r="L4791" s="1"/>
    </row>
    <row r="4792" spans="11:12">
      <c r="K4792" s="1"/>
      <c r="L4792" s="1"/>
    </row>
    <row r="4793" spans="11:12">
      <c r="K4793" s="1"/>
      <c r="L4793" s="1"/>
    </row>
    <row r="4794" spans="11:12">
      <c r="K4794" s="1"/>
      <c r="L4794" s="1"/>
    </row>
    <row r="4795" spans="11:12">
      <c r="K4795" s="1"/>
      <c r="L4795" s="1"/>
    </row>
    <row r="4796" spans="11:12">
      <c r="K4796" s="1"/>
      <c r="L4796" s="1"/>
    </row>
    <row r="4797" spans="11:12">
      <c r="K4797" s="1"/>
      <c r="L4797" s="1"/>
    </row>
    <row r="4798" spans="11:12">
      <c r="K4798" s="1"/>
      <c r="L4798" s="1"/>
    </row>
    <row r="4799" spans="11:12">
      <c r="K4799" s="1"/>
      <c r="L4799" s="1"/>
    </row>
    <row r="4800" spans="11:12">
      <c r="K4800" s="1"/>
      <c r="L4800" s="1"/>
    </row>
    <row r="4801" spans="11:12">
      <c r="K4801" s="1"/>
      <c r="L4801" s="1"/>
    </row>
    <row r="4802" spans="11:12">
      <c r="K4802" s="1"/>
      <c r="L4802" s="1"/>
    </row>
    <row r="4803" spans="11:12">
      <c r="K4803" s="1"/>
      <c r="L4803" s="1"/>
    </row>
    <row r="4804" spans="11:12">
      <c r="K4804" s="1"/>
      <c r="L4804" s="1"/>
    </row>
    <row r="4805" spans="11:12">
      <c r="K4805" s="1"/>
      <c r="L4805" s="1"/>
    </row>
    <row r="4806" spans="11:12">
      <c r="K4806" s="1"/>
      <c r="L4806" s="1"/>
    </row>
    <row r="4807" spans="11:12">
      <c r="K4807" s="1"/>
      <c r="L4807" s="1"/>
    </row>
    <row r="4808" spans="11:12">
      <c r="K4808" s="1"/>
      <c r="L4808" s="1"/>
    </row>
    <row r="4809" spans="11:12">
      <c r="K4809" s="1"/>
      <c r="L4809" s="1"/>
    </row>
    <row r="4810" spans="11:12">
      <c r="K4810" s="1"/>
      <c r="L4810" s="1"/>
    </row>
    <row r="4811" spans="11:12">
      <c r="K4811" s="1"/>
      <c r="L4811" s="1"/>
    </row>
    <row r="4812" spans="11:12">
      <c r="K4812" s="1"/>
      <c r="L4812" s="1"/>
    </row>
    <row r="4813" spans="11:12">
      <c r="K4813" s="1"/>
      <c r="L4813" s="1"/>
    </row>
    <row r="4814" spans="11:12">
      <c r="K4814" s="1"/>
      <c r="L4814" s="1"/>
    </row>
    <row r="4815" spans="11:12">
      <c r="K4815" s="1"/>
      <c r="L4815" s="1"/>
    </row>
    <row r="4816" spans="11:12">
      <c r="K4816" s="1"/>
      <c r="L4816" s="1"/>
    </row>
    <row r="4817" spans="11:12">
      <c r="K4817" s="1"/>
      <c r="L4817" s="1"/>
    </row>
    <row r="4818" spans="11:12">
      <c r="K4818" s="1"/>
      <c r="L4818" s="1"/>
    </row>
    <row r="4819" spans="11:12">
      <c r="K4819" s="1"/>
      <c r="L4819" s="1"/>
    </row>
    <row r="4820" spans="11:12">
      <c r="K4820" s="1"/>
      <c r="L4820" s="1"/>
    </row>
    <row r="4821" spans="11:12">
      <c r="K4821" s="1"/>
      <c r="L4821" s="1"/>
    </row>
    <row r="4822" spans="11:12">
      <c r="K4822" s="1"/>
      <c r="L4822" s="1"/>
    </row>
    <row r="4823" spans="11:12">
      <c r="K4823" s="1"/>
      <c r="L4823" s="1"/>
    </row>
    <row r="4824" spans="11:12">
      <c r="K4824" s="1"/>
      <c r="L4824" s="1"/>
    </row>
    <row r="4825" spans="11:12">
      <c r="K4825" s="1"/>
      <c r="L4825" s="1"/>
    </row>
    <row r="4826" spans="11:12">
      <c r="K4826" s="1"/>
      <c r="L4826" s="1"/>
    </row>
    <row r="4827" spans="11:12">
      <c r="K4827" s="1"/>
      <c r="L4827" s="1"/>
    </row>
    <row r="4828" spans="11:12">
      <c r="K4828" s="1"/>
      <c r="L4828" s="1"/>
    </row>
    <row r="4829" spans="11:12">
      <c r="K4829" s="1"/>
      <c r="L4829" s="1"/>
    </row>
    <row r="4830" spans="11:12">
      <c r="K4830" s="1"/>
      <c r="L4830" s="1"/>
    </row>
    <row r="4831" spans="11:12">
      <c r="K4831" s="1"/>
      <c r="L4831" s="1"/>
    </row>
    <row r="4832" spans="11:12">
      <c r="K4832" s="1"/>
      <c r="L4832" s="1"/>
    </row>
    <row r="4833" spans="11:12">
      <c r="K4833" s="1"/>
      <c r="L4833" s="1"/>
    </row>
    <row r="4834" spans="11:12">
      <c r="K4834" s="1"/>
      <c r="L4834" s="1"/>
    </row>
    <row r="4835" spans="11:12">
      <c r="K4835" s="1"/>
      <c r="L4835" s="1"/>
    </row>
    <row r="4836" spans="11:12">
      <c r="K4836" s="1"/>
      <c r="L4836" s="1"/>
    </row>
    <row r="4837" spans="11:12">
      <c r="K4837" s="1"/>
      <c r="L4837" s="1"/>
    </row>
    <row r="4838" spans="11:12">
      <c r="K4838" s="1"/>
      <c r="L4838" s="1"/>
    </row>
    <row r="4839" spans="11:12">
      <c r="K4839" s="1"/>
      <c r="L4839" s="1"/>
    </row>
    <row r="4840" spans="11:12">
      <c r="K4840" s="1"/>
      <c r="L4840" s="1"/>
    </row>
    <row r="4841" spans="11:12">
      <c r="K4841" s="1"/>
      <c r="L4841" s="1"/>
    </row>
    <row r="4842" spans="11:12">
      <c r="K4842" s="1"/>
      <c r="L4842" s="1"/>
    </row>
    <row r="4843" spans="11:12">
      <c r="K4843" s="1"/>
      <c r="L4843" s="1"/>
    </row>
    <row r="4844" spans="11:12">
      <c r="K4844" s="1"/>
      <c r="L4844" s="1"/>
    </row>
    <row r="4845" spans="11:12">
      <c r="K4845" s="1"/>
      <c r="L4845" s="1"/>
    </row>
    <row r="4846" spans="11:12">
      <c r="K4846" s="1"/>
      <c r="L4846" s="1"/>
    </row>
    <row r="4847" spans="11:12">
      <c r="K4847" s="1"/>
      <c r="L4847" s="1"/>
    </row>
    <row r="4848" spans="11:12">
      <c r="K4848" s="1"/>
      <c r="L4848" s="1"/>
    </row>
    <row r="4849" spans="11:12">
      <c r="K4849" s="1"/>
      <c r="L4849" s="1"/>
    </row>
    <row r="4850" spans="11:12">
      <c r="K4850" s="1"/>
      <c r="L4850" s="1"/>
    </row>
    <row r="4851" spans="11:12">
      <c r="K4851" s="1"/>
      <c r="L4851" s="1"/>
    </row>
    <row r="4852" spans="11:12">
      <c r="K4852" s="1"/>
      <c r="L4852" s="1"/>
    </row>
    <row r="4853" spans="11:12">
      <c r="K4853" s="1"/>
      <c r="L4853" s="1"/>
    </row>
    <row r="4854" spans="11:12">
      <c r="K4854" s="1"/>
      <c r="L4854" s="1"/>
    </row>
    <row r="4855" spans="11:12">
      <c r="K4855" s="1"/>
      <c r="L4855" s="1"/>
    </row>
    <row r="4856" spans="11:12">
      <c r="K4856" s="1"/>
      <c r="L4856" s="1"/>
    </row>
    <row r="4857" spans="11:12">
      <c r="K4857" s="1"/>
      <c r="L4857" s="1"/>
    </row>
    <row r="4858" spans="11:12">
      <c r="K4858" s="1"/>
      <c r="L4858" s="1"/>
    </row>
    <row r="4859" spans="11:12">
      <c r="K4859" s="1"/>
      <c r="L4859" s="1"/>
    </row>
    <row r="4860" spans="11:12">
      <c r="K4860" s="1"/>
      <c r="L4860" s="1"/>
    </row>
    <row r="4861" spans="11:12">
      <c r="K4861" s="1"/>
      <c r="L4861" s="1"/>
    </row>
    <row r="4862" spans="11:12">
      <c r="K4862" s="1"/>
      <c r="L4862" s="1"/>
    </row>
    <row r="4863" spans="11:12">
      <c r="K4863" s="1"/>
      <c r="L4863" s="1"/>
    </row>
    <row r="4864" spans="11:12">
      <c r="K4864" s="1"/>
      <c r="L4864" s="1"/>
    </row>
    <row r="4865" spans="11:12">
      <c r="K4865" s="1"/>
      <c r="L4865" s="1"/>
    </row>
    <row r="4866" spans="11:12">
      <c r="K4866" s="1"/>
      <c r="L4866" s="1"/>
    </row>
    <row r="4867" spans="11:12">
      <c r="K4867" s="1"/>
      <c r="L4867" s="1"/>
    </row>
    <row r="4868" spans="11:12">
      <c r="K4868" s="1"/>
      <c r="L4868" s="1"/>
    </row>
    <row r="4869" spans="11:12">
      <c r="K4869" s="1"/>
      <c r="L4869" s="1"/>
    </row>
    <row r="4870" spans="11:12">
      <c r="K4870" s="1"/>
      <c r="L4870" s="1"/>
    </row>
    <row r="4871" spans="11:12">
      <c r="K4871" s="1"/>
      <c r="L4871" s="1"/>
    </row>
    <row r="4872" spans="11:12">
      <c r="K4872" s="1"/>
      <c r="L4872" s="1"/>
    </row>
    <row r="4873" spans="11:12">
      <c r="K4873" s="1"/>
      <c r="L4873" s="1"/>
    </row>
    <row r="4874" spans="11:12">
      <c r="K4874" s="1"/>
      <c r="L4874" s="1"/>
    </row>
    <row r="4875" spans="11:12">
      <c r="K4875" s="1"/>
      <c r="L4875" s="1"/>
    </row>
    <row r="4876" spans="11:12">
      <c r="K4876" s="1"/>
      <c r="L4876" s="1"/>
    </row>
    <row r="4877" spans="11:12">
      <c r="K4877" s="1"/>
      <c r="L4877" s="1"/>
    </row>
    <row r="4878" spans="11:12">
      <c r="K4878" s="1"/>
      <c r="L4878" s="1"/>
    </row>
    <row r="4879" spans="11:12">
      <c r="K4879" s="1"/>
      <c r="L4879" s="1"/>
    </row>
    <row r="4880" spans="11:12">
      <c r="K4880" s="1"/>
      <c r="L4880" s="1"/>
    </row>
    <row r="4881" spans="11:12">
      <c r="K4881" s="1"/>
      <c r="L4881" s="1"/>
    </row>
    <row r="4882" spans="11:12">
      <c r="K4882" s="1"/>
      <c r="L4882" s="1"/>
    </row>
    <row r="4883" spans="11:12">
      <c r="K4883" s="1"/>
      <c r="L4883" s="1"/>
    </row>
    <row r="4884" spans="11:12">
      <c r="K4884" s="1"/>
      <c r="L4884" s="1"/>
    </row>
    <row r="4885" spans="11:12">
      <c r="K4885" s="1"/>
      <c r="L4885" s="1"/>
    </row>
    <row r="4886" spans="11:12">
      <c r="K4886" s="1"/>
      <c r="L4886" s="1"/>
    </row>
    <row r="4887" spans="11:12">
      <c r="K4887" s="1"/>
      <c r="L4887" s="1"/>
    </row>
    <row r="4888" spans="11:12">
      <c r="K4888" s="1"/>
      <c r="L4888" s="1"/>
    </row>
    <row r="4889" spans="11:12">
      <c r="K4889" s="1"/>
      <c r="L4889" s="1"/>
    </row>
    <row r="4890" spans="11:12">
      <c r="K4890" s="1"/>
      <c r="L4890" s="1"/>
    </row>
    <row r="4891" spans="11:12">
      <c r="K4891" s="1"/>
      <c r="L4891" s="1"/>
    </row>
    <row r="4892" spans="11:12">
      <c r="K4892" s="1"/>
      <c r="L4892" s="1"/>
    </row>
    <row r="4893" spans="11:12">
      <c r="K4893" s="1"/>
      <c r="L4893" s="1"/>
    </row>
    <row r="4894" spans="11:12">
      <c r="K4894" s="1"/>
      <c r="L4894" s="1"/>
    </row>
    <row r="4895" spans="11:12">
      <c r="K4895" s="1"/>
      <c r="L4895" s="1"/>
    </row>
    <row r="4896" spans="11:12">
      <c r="K4896" s="1"/>
      <c r="L4896" s="1"/>
    </row>
    <row r="4897" spans="11:12">
      <c r="K4897" s="1"/>
      <c r="L4897" s="1"/>
    </row>
    <row r="4898" spans="11:12">
      <c r="K4898" s="1"/>
      <c r="L4898" s="1"/>
    </row>
    <row r="4899" spans="11:12">
      <c r="K4899" s="1"/>
      <c r="L4899" s="1"/>
    </row>
    <row r="4900" spans="11:12">
      <c r="K4900" s="1"/>
      <c r="L4900" s="1"/>
    </row>
    <row r="4901" spans="11:12">
      <c r="K4901" s="1"/>
      <c r="L4901" s="1"/>
    </row>
    <row r="4902" spans="11:12">
      <c r="K4902" s="1"/>
      <c r="L4902" s="1"/>
    </row>
    <row r="4903" spans="11:12">
      <c r="K4903" s="1"/>
      <c r="L4903" s="1"/>
    </row>
    <row r="4904" spans="11:12">
      <c r="K4904" s="1"/>
      <c r="L4904" s="1"/>
    </row>
    <row r="4905" spans="11:12">
      <c r="K4905" s="1"/>
      <c r="L4905" s="1"/>
    </row>
    <row r="4906" spans="11:12">
      <c r="K4906" s="1"/>
      <c r="L4906" s="1"/>
    </row>
    <row r="4907" spans="11:12">
      <c r="K4907" s="1"/>
      <c r="L4907" s="1"/>
    </row>
    <row r="4908" spans="11:12">
      <c r="K4908" s="1"/>
      <c r="L4908" s="1"/>
    </row>
    <row r="4909" spans="11:12">
      <c r="K4909" s="1"/>
      <c r="L4909" s="1"/>
    </row>
    <row r="4910" spans="11:12">
      <c r="K4910" s="1"/>
      <c r="L4910" s="1"/>
    </row>
    <row r="4911" spans="11:12">
      <c r="K4911" s="1"/>
      <c r="L4911" s="1"/>
    </row>
    <row r="4912" spans="11:12">
      <c r="K4912" s="1"/>
      <c r="L4912" s="1"/>
    </row>
    <row r="4913" spans="11:12">
      <c r="K4913" s="1"/>
      <c r="L4913" s="1"/>
    </row>
    <row r="4914" spans="11:12">
      <c r="K4914" s="1"/>
      <c r="L4914" s="1"/>
    </row>
    <row r="4915" spans="11:12">
      <c r="K4915" s="1"/>
      <c r="L4915" s="1"/>
    </row>
    <row r="4916" spans="11:12">
      <c r="K4916" s="1"/>
      <c r="L4916" s="1"/>
    </row>
    <row r="4917" spans="11:12">
      <c r="K4917" s="1"/>
      <c r="L4917" s="1"/>
    </row>
    <row r="4918" spans="11:12">
      <c r="K4918" s="1"/>
      <c r="L4918" s="1"/>
    </row>
    <row r="4919" spans="11:12">
      <c r="K4919" s="1"/>
      <c r="L4919" s="1"/>
    </row>
    <row r="4920" spans="11:12">
      <c r="K4920" s="1"/>
      <c r="L4920" s="1"/>
    </row>
    <row r="4921" spans="11:12">
      <c r="K4921" s="1"/>
      <c r="L4921" s="1"/>
    </row>
    <row r="4922" spans="11:12">
      <c r="K4922" s="1"/>
      <c r="L4922" s="1"/>
    </row>
    <row r="4923" spans="11:12">
      <c r="K4923" s="1"/>
      <c r="L4923" s="1"/>
    </row>
    <row r="4924" spans="11:12">
      <c r="K4924" s="1"/>
      <c r="L4924" s="1"/>
    </row>
    <row r="4925" spans="11:12">
      <c r="K4925" s="1"/>
      <c r="L4925" s="1"/>
    </row>
    <row r="4926" spans="11:12">
      <c r="K4926" s="1"/>
      <c r="L4926" s="1"/>
    </row>
    <row r="4927" spans="11:12">
      <c r="K4927" s="1"/>
      <c r="L4927" s="1"/>
    </row>
    <row r="4928" spans="11:12">
      <c r="K4928" s="1"/>
      <c r="L4928" s="1"/>
    </row>
    <row r="4929" spans="11:12">
      <c r="K4929" s="1"/>
      <c r="L4929" s="1"/>
    </row>
    <row r="4930" spans="11:12">
      <c r="K4930" s="1"/>
      <c r="L4930" s="1"/>
    </row>
    <row r="4931" spans="11:12">
      <c r="K4931" s="1"/>
      <c r="L4931" s="1"/>
    </row>
    <row r="4932" spans="11:12">
      <c r="K4932" s="1"/>
      <c r="L4932" s="1"/>
    </row>
    <row r="4933" spans="11:12">
      <c r="K4933" s="1"/>
      <c r="L4933" s="1"/>
    </row>
    <row r="4934" spans="11:12">
      <c r="K4934" s="1"/>
      <c r="L4934" s="1"/>
    </row>
    <row r="4935" spans="11:12">
      <c r="K4935" s="1"/>
      <c r="L4935" s="1"/>
    </row>
    <row r="4936" spans="11:12">
      <c r="K4936" s="1"/>
      <c r="L4936" s="1"/>
    </row>
    <row r="4937" spans="11:12">
      <c r="K4937" s="1"/>
      <c r="L4937" s="1"/>
    </row>
    <row r="4938" spans="11:12">
      <c r="K4938" s="1"/>
      <c r="L4938" s="1"/>
    </row>
    <row r="4939" spans="11:12">
      <c r="K4939" s="1"/>
      <c r="L4939" s="1"/>
    </row>
    <row r="4940" spans="11:12">
      <c r="K4940" s="1"/>
      <c r="L4940" s="1"/>
    </row>
    <row r="4941" spans="11:12">
      <c r="K4941" s="1"/>
      <c r="L4941" s="1"/>
    </row>
    <row r="4942" spans="11:12">
      <c r="K4942" s="1"/>
      <c r="L4942" s="1"/>
    </row>
    <row r="4943" spans="11:12">
      <c r="K4943" s="1"/>
      <c r="L4943" s="1"/>
    </row>
    <row r="4944" spans="11:12">
      <c r="K4944" s="1"/>
      <c r="L4944" s="1"/>
    </row>
    <row r="4945" spans="11:12">
      <c r="K4945" s="1"/>
      <c r="L4945" s="1"/>
    </row>
    <row r="4946" spans="11:12">
      <c r="K4946" s="1"/>
      <c r="L4946" s="1"/>
    </row>
    <row r="4947" spans="11:12">
      <c r="K4947" s="1"/>
      <c r="L4947" s="1"/>
    </row>
    <row r="4948" spans="11:12">
      <c r="K4948" s="1"/>
      <c r="L4948" s="1"/>
    </row>
    <row r="4949" spans="11:12">
      <c r="K4949" s="1"/>
      <c r="L4949" s="1"/>
    </row>
    <row r="4950" spans="11:12">
      <c r="K4950" s="1"/>
      <c r="L4950" s="1"/>
    </row>
    <row r="4951" spans="11:12">
      <c r="K4951" s="1"/>
      <c r="L4951" s="1"/>
    </row>
    <row r="4952" spans="11:12">
      <c r="K4952" s="1"/>
      <c r="L4952" s="1"/>
    </row>
    <row r="4953" spans="11:12">
      <c r="K4953" s="1"/>
      <c r="L4953" s="1"/>
    </row>
    <row r="4954" spans="11:12">
      <c r="K4954" s="1"/>
      <c r="L4954" s="1"/>
    </row>
    <row r="4955" spans="11:12">
      <c r="K4955" s="1"/>
      <c r="L4955" s="1"/>
    </row>
    <row r="4956" spans="11:12">
      <c r="K4956" s="1"/>
      <c r="L4956" s="1"/>
    </row>
    <row r="4957" spans="11:12">
      <c r="K4957" s="1"/>
      <c r="L4957" s="1"/>
    </row>
    <row r="4958" spans="11:12">
      <c r="K4958" s="1"/>
      <c r="L4958" s="1"/>
    </row>
    <row r="4959" spans="11:12">
      <c r="K4959" s="1"/>
      <c r="L4959" s="1"/>
    </row>
    <row r="4960" spans="11:12">
      <c r="K4960" s="1"/>
      <c r="L4960" s="1"/>
    </row>
    <row r="4961" spans="11:12">
      <c r="K4961" s="1"/>
      <c r="L4961" s="1"/>
    </row>
    <row r="4962" spans="11:12">
      <c r="K4962" s="1"/>
      <c r="L4962" s="1"/>
    </row>
    <row r="4963" spans="11:12">
      <c r="K4963" s="1"/>
      <c r="L4963" s="1"/>
    </row>
    <row r="4964" spans="11:12">
      <c r="K4964" s="1"/>
      <c r="L4964" s="1"/>
    </row>
    <row r="4965" spans="11:12">
      <c r="K4965" s="1"/>
      <c r="L4965" s="1"/>
    </row>
    <row r="4966" spans="11:12">
      <c r="K4966" s="1"/>
      <c r="L4966" s="1"/>
    </row>
    <row r="4967" spans="11:12">
      <c r="K4967" s="1"/>
      <c r="L4967" s="1"/>
    </row>
    <row r="4968" spans="11:12">
      <c r="K4968" s="1"/>
      <c r="L4968" s="1"/>
    </row>
    <row r="4969" spans="11:12">
      <c r="K4969" s="1"/>
      <c r="L4969" s="1"/>
    </row>
    <row r="4970" spans="11:12">
      <c r="K4970" s="1"/>
      <c r="L4970" s="1"/>
    </row>
    <row r="4971" spans="11:12">
      <c r="K4971" s="1"/>
      <c r="L4971" s="1"/>
    </row>
    <row r="4972" spans="11:12">
      <c r="K4972" s="1"/>
      <c r="L4972" s="1"/>
    </row>
    <row r="4973" spans="11:12">
      <c r="K4973" s="1"/>
      <c r="L4973" s="1"/>
    </row>
    <row r="4974" spans="11:12">
      <c r="K4974" s="1"/>
      <c r="L4974" s="1"/>
    </row>
    <row r="4975" spans="11:12">
      <c r="K4975" s="1"/>
      <c r="L4975" s="1"/>
    </row>
    <row r="4976" spans="11:12">
      <c r="K4976" s="1"/>
      <c r="L4976" s="1"/>
    </row>
    <row r="4977" spans="11:12">
      <c r="K4977" s="1"/>
      <c r="L4977" s="1"/>
    </row>
    <row r="4978" spans="11:12">
      <c r="K4978" s="1"/>
      <c r="L4978" s="1"/>
    </row>
    <row r="4979" spans="11:12">
      <c r="K4979" s="1"/>
      <c r="L4979" s="1"/>
    </row>
    <row r="4980" spans="11:12">
      <c r="K4980" s="1"/>
      <c r="L4980" s="1"/>
    </row>
    <row r="4981" spans="11:12">
      <c r="K4981" s="1"/>
      <c r="L4981" s="1"/>
    </row>
    <row r="4982" spans="11:12">
      <c r="K4982" s="1"/>
      <c r="L4982" s="1"/>
    </row>
    <row r="4983" spans="11:12">
      <c r="K4983" s="1"/>
      <c r="L4983" s="1"/>
    </row>
    <row r="4984" spans="11:12">
      <c r="K4984" s="1"/>
      <c r="L4984" s="1"/>
    </row>
    <row r="4985" spans="11:12">
      <c r="K4985" s="1"/>
      <c r="L4985" s="1"/>
    </row>
    <row r="4986" spans="11:12">
      <c r="K4986" s="1"/>
      <c r="L4986" s="1"/>
    </row>
    <row r="4987" spans="11:12">
      <c r="K4987" s="1"/>
      <c r="L4987" s="1"/>
    </row>
    <row r="4988" spans="11:12">
      <c r="K4988" s="1"/>
      <c r="L4988" s="1"/>
    </row>
    <row r="4989" spans="11:12">
      <c r="K4989" s="1"/>
      <c r="L4989" s="1"/>
    </row>
    <row r="4990" spans="11:12">
      <c r="K4990" s="1"/>
      <c r="L4990" s="1"/>
    </row>
    <row r="4991" spans="11:12">
      <c r="K4991" s="1"/>
      <c r="L4991" s="1"/>
    </row>
    <row r="4992" spans="11:12">
      <c r="K4992" s="1"/>
      <c r="L4992" s="1"/>
    </row>
    <row r="4993" spans="11:12">
      <c r="K4993" s="1"/>
      <c r="L4993" s="1"/>
    </row>
    <row r="4994" spans="11:12">
      <c r="K4994" s="1"/>
      <c r="L4994" s="1"/>
    </row>
    <row r="4995" spans="11:12">
      <c r="K4995" s="1"/>
      <c r="L4995" s="1"/>
    </row>
    <row r="4996" spans="11:12">
      <c r="K4996" s="1"/>
      <c r="L4996" s="1"/>
    </row>
    <row r="4997" spans="11:12">
      <c r="K4997" s="1"/>
      <c r="L4997" s="1"/>
    </row>
    <row r="4998" spans="11:12">
      <c r="K4998" s="1"/>
      <c r="L4998" s="1"/>
    </row>
    <row r="4999" spans="11:12">
      <c r="K4999" s="1"/>
      <c r="L4999" s="1"/>
    </row>
    <row r="5000" spans="11:12">
      <c r="K5000" s="1"/>
      <c r="L5000" s="1"/>
    </row>
    <row r="5001" spans="11:12">
      <c r="K5001" s="1"/>
      <c r="L5001" s="1"/>
    </row>
    <row r="5002" spans="11:12">
      <c r="K5002" s="1"/>
      <c r="L5002" s="1"/>
    </row>
    <row r="5003" spans="11:12">
      <c r="K5003" s="1"/>
      <c r="L5003" s="1"/>
    </row>
    <row r="5004" spans="11:12">
      <c r="K5004" s="1"/>
      <c r="L5004" s="1"/>
    </row>
    <row r="5005" spans="11:12">
      <c r="K5005" s="1"/>
      <c r="L5005" s="1"/>
    </row>
    <row r="5006" spans="11:12">
      <c r="K5006" s="1"/>
      <c r="L5006" s="1"/>
    </row>
    <row r="5007" spans="11:12">
      <c r="K5007" s="1"/>
      <c r="L5007" s="1"/>
    </row>
    <row r="5008" spans="11:12">
      <c r="K5008" s="1"/>
      <c r="L5008" s="1"/>
    </row>
    <row r="5009" spans="11:12">
      <c r="K5009" s="1"/>
      <c r="L5009" s="1"/>
    </row>
    <row r="5010" spans="11:12">
      <c r="K5010" s="1"/>
      <c r="L5010" s="1"/>
    </row>
    <row r="5011" spans="11:12">
      <c r="K5011" s="1"/>
      <c r="L5011" s="1"/>
    </row>
    <row r="5012" spans="11:12">
      <c r="K5012" s="1"/>
      <c r="L5012" s="1"/>
    </row>
    <row r="5013" spans="11:12">
      <c r="K5013" s="1"/>
      <c r="L5013" s="1"/>
    </row>
    <row r="5014" spans="11:12">
      <c r="K5014" s="1"/>
      <c r="L5014" s="1"/>
    </row>
    <row r="5015" spans="11:12">
      <c r="K5015" s="1"/>
      <c r="L5015" s="1"/>
    </row>
    <row r="5016" spans="11:12">
      <c r="K5016" s="1"/>
      <c r="L5016" s="1"/>
    </row>
    <row r="5017" spans="11:12">
      <c r="K5017" s="1"/>
      <c r="L5017" s="1"/>
    </row>
    <row r="5018" spans="11:12">
      <c r="K5018" s="1"/>
      <c r="L5018" s="1"/>
    </row>
    <row r="5019" spans="11:12">
      <c r="K5019" s="1"/>
      <c r="L5019" s="1"/>
    </row>
    <row r="5020" spans="11:12">
      <c r="K5020" s="1"/>
      <c r="L5020" s="1"/>
    </row>
    <row r="5021" spans="11:12">
      <c r="K5021" s="1"/>
      <c r="L5021" s="1"/>
    </row>
    <row r="5022" spans="11:12">
      <c r="K5022" s="1"/>
      <c r="L5022" s="1"/>
    </row>
    <row r="5023" spans="11:12">
      <c r="K5023" s="1"/>
      <c r="L5023" s="1"/>
    </row>
    <row r="5024" spans="11:12">
      <c r="K5024" s="1"/>
      <c r="L5024" s="1"/>
    </row>
    <row r="5025" spans="11:12">
      <c r="K5025" s="1"/>
      <c r="L5025" s="1"/>
    </row>
    <row r="5026" spans="11:12">
      <c r="K5026" s="1"/>
      <c r="L5026" s="1"/>
    </row>
    <row r="5027" spans="11:12">
      <c r="K5027" s="1"/>
      <c r="L5027" s="1"/>
    </row>
    <row r="5028" spans="11:12">
      <c r="K5028" s="1"/>
      <c r="L5028" s="1"/>
    </row>
    <row r="5029" spans="11:12">
      <c r="K5029" s="1"/>
      <c r="L5029" s="1"/>
    </row>
    <row r="5030" spans="11:12">
      <c r="K5030" s="1"/>
      <c r="L5030" s="1"/>
    </row>
    <row r="5031" spans="11:12">
      <c r="K5031" s="1"/>
      <c r="L5031" s="1"/>
    </row>
    <row r="5032" spans="11:12">
      <c r="K5032" s="1"/>
      <c r="L5032" s="1"/>
    </row>
    <row r="5033" spans="11:12">
      <c r="K5033" s="1"/>
      <c r="L5033" s="1"/>
    </row>
    <row r="5034" spans="11:12">
      <c r="K5034" s="1"/>
      <c r="L5034" s="1"/>
    </row>
    <row r="5035" spans="11:12">
      <c r="K5035" s="1"/>
      <c r="L5035" s="1"/>
    </row>
    <row r="5036" spans="11:12">
      <c r="K5036" s="1"/>
      <c r="L5036" s="1"/>
    </row>
    <row r="5037" spans="11:12">
      <c r="K5037" s="1"/>
      <c r="L5037" s="1"/>
    </row>
    <row r="5038" spans="11:12">
      <c r="K5038" s="1"/>
      <c r="L5038" s="1"/>
    </row>
    <row r="5039" spans="11:12">
      <c r="K5039" s="1"/>
      <c r="L5039" s="1"/>
    </row>
    <row r="5040" spans="11:12">
      <c r="K5040" s="1"/>
      <c r="L5040" s="1"/>
    </row>
    <row r="5041" spans="11:12">
      <c r="K5041" s="1"/>
      <c r="L5041" s="1"/>
    </row>
    <row r="5042" spans="11:12">
      <c r="K5042" s="1"/>
      <c r="L5042" s="1"/>
    </row>
    <row r="5043" spans="11:12">
      <c r="K5043" s="1"/>
      <c r="L5043" s="1"/>
    </row>
    <row r="5044" spans="11:12">
      <c r="K5044" s="1"/>
      <c r="L5044" s="1"/>
    </row>
    <row r="5045" spans="11:12">
      <c r="K5045" s="1"/>
      <c r="L5045" s="1"/>
    </row>
    <row r="5046" spans="11:12">
      <c r="K5046" s="1"/>
      <c r="L5046" s="1"/>
    </row>
    <row r="5047" spans="11:12">
      <c r="K5047" s="1"/>
      <c r="L5047" s="1"/>
    </row>
    <row r="5048" spans="11:12">
      <c r="K5048" s="1"/>
      <c r="L5048" s="1"/>
    </row>
    <row r="5049" spans="11:12">
      <c r="K5049" s="1"/>
      <c r="L5049" s="1"/>
    </row>
    <row r="5050" spans="11:12">
      <c r="K5050" s="1"/>
      <c r="L5050" s="1"/>
    </row>
    <row r="5051" spans="11:12">
      <c r="K5051" s="1"/>
      <c r="L5051" s="1"/>
    </row>
    <row r="5052" spans="11:12">
      <c r="K5052" s="1"/>
      <c r="L5052" s="1"/>
    </row>
    <row r="5053" spans="11:12">
      <c r="K5053" s="1"/>
      <c r="L5053" s="1"/>
    </row>
    <row r="5054" spans="11:12">
      <c r="K5054" s="1"/>
      <c r="L5054" s="1"/>
    </row>
    <row r="5055" spans="11:12">
      <c r="K5055" s="1"/>
      <c r="L5055" s="1"/>
    </row>
    <row r="5056" spans="11:12">
      <c r="K5056" s="1"/>
      <c r="L5056" s="1"/>
    </row>
    <row r="5057" spans="11:12">
      <c r="K5057" s="1"/>
      <c r="L5057" s="1"/>
    </row>
    <row r="5058" spans="11:12">
      <c r="K5058" s="1"/>
      <c r="L5058" s="1"/>
    </row>
    <row r="5059" spans="11:12">
      <c r="K5059" s="1"/>
      <c r="L5059" s="1"/>
    </row>
    <row r="5060" spans="11:12">
      <c r="K5060" s="1"/>
      <c r="L5060" s="1"/>
    </row>
    <row r="5061" spans="11:12">
      <c r="K5061" s="1"/>
      <c r="L5061" s="1"/>
    </row>
    <row r="5062" spans="11:12">
      <c r="K5062" s="1"/>
      <c r="L5062" s="1"/>
    </row>
    <row r="5063" spans="11:12">
      <c r="K5063" s="1"/>
      <c r="L5063" s="1"/>
    </row>
    <row r="5064" spans="11:12">
      <c r="K5064" s="1"/>
      <c r="L5064" s="1"/>
    </row>
    <row r="5065" spans="11:12">
      <c r="K5065" s="1"/>
      <c r="L5065" s="1"/>
    </row>
    <row r="5066" spans="11:12">
      <c r="K5066" s="1"/>
      <c r="L5066" s="1"/>
    </row>
    <row r="5067" spans="11:12">
      <c r="K5067" s="1"/>
      <c r="L5067" s="1"/>
    </row>
    <row r="5068" spans="11:12">
      <c r="K5068" s="1"/>
      <c r="L5068" s="1"/>
    </row>
    <row r="5069" spans="11:12">
      <c r="K5069" s="1"/>
      <c r="L5069" s="1"/>
    </row>
    <row r="5070" spans="11:12">
      <c r="K5070" s="1"/>
      <c r="L5070" s="1"/>
    </row>
    <row r="5071" spans="11:12">
      <c r="K5071" s="1"/>
      <c r="L5071" s="1"/>
    </row>
    <row r="5072" spans="11:12">
      <c r="K5072" s="1"/>
      <c r="L5072" s="1"/>
    </row>
    <row r="5073" spans="11:12">
      <c r="K5073" s="1"/>
      <c r="L5073" s="1"/>
    </row>
    <row r="5074" spans="11:12">
      <c r="K5074" s="1"/>
      <c r="L5074" s="1"/>
    </row>
    <row r="5075" spans="11:12">
      <c r="K5075" s="1"/>
      <c r="L5075" s="1"/>
    </row>
    <row r="5076" spans="11:12">
      <c r="K5076" s="1"/>
      <c r="L5076" s="1"/>
    </row>
    <row r="5077" spans="11:12">
      <c r="K5077" s="1"/>
      <c r="L5077" s="1"/>
    </row>
    <row r="5078" spans="11:12">
      <c r="K5078" s="1"/>
      <c r="L5078" s="1"/>
    </row>
    <row r="5079" spans="11:12">
      <c r="K5079" s="1"/>
      <c r="L5079" s="1"/>
    </row>
    <row r="5080" spans="11:12">
      <c r="K5080" s="1"/>
      <c r="L5080" s="1"/>
    </row>
    <row r="5081" spans="11:12">
      <c r="K5081" s="1"/>
      <c r="L5081" s="1"/>
    </row>
    <row r="5082" spans="11:12">
      <c r="K5082" s="1"/>
      <c r="L5082" s="1"/>
    </row>
    <row r="5083" spans="11:12">
      <c r="K5083" s="1"/>
      <c r="L5083" s="1"/>
    </row>
    <row r="5084" spans="11:12">
      <c r="K5084" s="1"/>
      <c r="L5084" s="1"/>
    </row>
    <row r="5085" spans="11:12">
      <c r="K5085" s="1"/>
      <c r="L5085" s="1"/>
    </row>
    <row r="5086" spans="11:12">
      <c r="K5086" s="1"/>
      <c r="L5086" s="1"/>
    </row>
    <row r="5087" spans="11:12">
      <c r="K5087" s="1"/>
      <c r="L5087" s="1"/>
    </row>
    <row r="5088" spans="11:12">
      <c r="K5088" s="1"/>
      <c r="L5088" s="1"/>
    </row>
    <row r="5089" spans="11:12">
      <c r="K5089" s="1"/>
      <c r="L5089" s="1"/>
    </row>
    <row r="5090" spans="11:12">
      <c r="K5090" s="1"/>
      <c r="L5090" s="1"/>
    </row>
    <row r="5091" spans="11:12">
      <c r="K5091" s="1"/>
      <c r="L5091" s="1"/>
    </row>
    <row r="5092" spans="11:12">
      <c r="K5092" s="1"/>
      <c r="L5092" s="1"/>
    </row>
    <row r="5093" spans="11:12">
      <c r="K5093" s="1"/>
      <c r="L5093" s="1"/>
    </row>
    <row r="5094" spans="11:12">
      <c r="K5094" s="1"/>
      <c r="L5094" s="1"/>
    </row>
    <row r="5095" spans="11:12">
      <c r="K5095" s="1"/>
      <c r="L5095" s="1"/>
    </row>
    <row r="5096" spans="11:12">
      <c r="K5096" s="1"/>
      <c r="L5096" s="1"/>
    </row>
    <row r="5097" spans="11:12">
      <c r="K5097" s="1"/>
      <c r="L5097" s="1"/>
    </row>
    <row r="5098" spans="11:12">
      <c r="K5098" s="1"/>
      <c r="L5098" s="1"/>
    </row>
    <row r="5099" spans="11:12">
      <c r="K5099" s="1"/>
      <c r="L5099" s="1"/>
    </row>
    <row r="5100" spans="11:12">
      <c r="K5100" s="1"/>
      <c r="L5100" s="1"/>
    </row>
    <row r="5101" spans="11:12">
      <c r="K5101" s="1"/>
      <c r="L5101" s="1"/>
    </row>
    <row r="5102" spans="11:12">
      <c r="K5102" s="1"/>
      <c r="L5102" s="1"/>
    </row>
    <row r="5103" spans="11:12">
      <c r="K5103" s="1"/>
      <c r="L5103" s="1"/>
    </row>
    <row r="5104" spans="11:12">
      <c r="K5104" s="1"/>
      <c r="L5104" s="1"/>
    </row>
    <row r="5105" spans="11:12">
      <c r="K5105" s="1"/>
      <c r="L5105" s="1"/>
    </row>
    <row r="5106" spans="11:12">
      <c r="K5106" s="1"/>
      <c r="L5106" s="1"/>
    </row>
    <row r="5107" spans="11:12">
      <c r="K5107" s="1"/>
      <c r="L5107" s="1"/>
    </row>
    <row r="5108" spans="11:12">
      <c r="K5108" s="1"/>
      <c r="L5108" s="1"/>
    </row>
    <row r="5109" spans="11:12">
      <c r="K5109" s="1"/>
      <c r="L5109" s="1"/>
    </row>
    <row r="5110" spans="11:12">
      <c r="K5110" s="1"/>
      <c r="L5110" s="1"/>
    </row>
    <row r="5111" spans="11:12">
      <c r="K5111" s="1"/>
      <c r="L5111" s="1"/>
    </row>
    <row r="5112" spans="11:12">
      <c r="K5112" s="1"/>
      <c r="L5112" s="1"/>
    </row>
    <row r="5113" spans="11:12">
      <c r="K5113" s="1"/>
      <c r="L5113" s="1"/>
    </row>
    <row r="5114" spans="11:12">
      <c r="K5114" s="1"/>
      <c r="L5114" s="1"/>
    </row>
    <row r="5115" spans="11:12">
      <c r="K5115" s="1"/>
      <c r="L5115" s="1"/>
    </row>
    <row r="5116" spans="11:12">
      <c r="K5116" s="1"/>
      <c r="L5116" s="1"/>
    </row>
    <row r="5117" spans="11:12">
      <c r="K5117" s="1"/>
      <c r="L5117" s="1"/>
    </row>
    <row r="5118" spans="11:12">
      <c r="K5118" s="1"/>
      <c r="L5118" s="1"/>
    </row>
    <row r="5119" spans="11:12">
      <c r="K5119" s="1"/>
      <c r="L5119" s="1"/>
    </row>
    <row r="5120" spans="11:12">
      <c r="K5120" s="1"/>
      <c r="L5120" s="1"/>
    </row>
    <row r="5121" spans="11:12">
      <c r="K5121" s="1"/>
      <c r="L5121" s="1"/>
    </row>
    <row r="5122" spans="11:12">
      <c r="K5122" s="1"/>
      <c r="L5122" s="1"/>
    </row>
    <row r="5123" spans="11:12">
      <c r="K5123" s="1"/>
      <c r="L5123" s="1"/>
    </row>
    <row r="5124" spans="11:12">
      <c r="K5124" s="1"/>
      <c r="L5124" s="1"/>
    </row>
    <row r="5125" spans="11:12">
      <c r="K5125" s="1"/>
      <c r="L5125" s="1"/>
    </row>
    <row r="5126" spans="11:12">
      <c r="K5126" s="1"/>
      <c r="L5126" s="1"/>
    </row>
    <row r="5127" spans="11:12">
      <c r="K5127" s="1"/>
      <c r="L5127" s="1"/>
    </row>
    <row r="5128" spans="11:12">
      <c r="K5128" s="1"/>
      <c r="L5128" s="1"/>
    </row>
    <row r="5129" spans="11:12">
      <c r="K5129" s="1"/>
      <c r="L5129" s="1"/>
    </row>
    <row r="5130" spans="11:12">
      <c r="K5130" s="1"/>
      <c r="L5130" s="1"/>
    </row>
    <row r="5131" spans="11:12">
      <c r="K5131" s="1"/>
      <c r="L5131" s="1"/>
    </row>
    <row r="5132" spans="11:12">
      <c r="K5132" s="1"/>
      <c r="L5132" s="1"/>
    </row>
    <row r="5133" spans="11:12">
      <c r="K5133" s="1"/>
      <c r="L5133" s="1"/>
    </row>
    <row r="5134" spans="11:12">
      <c r="K5134" s="1"/>
      <c r="L5134" s="1"/>
    </row>
    <row r="5135" spans="11:12">
      <c r="K5135" s="1"/>
      <c r="L5135" s="1"/>
    </row>
    <row r="5136" spans="11:12">
      <c r="K5136" s="1"/>
      <c r="L5136" s="1"/>
    </row>
    <row r="5137" spans="11:12">
      <c r="K5137" s="1"/>
      <c r="L5137" s="1"/>
    </row>
    <row r="5138" spans="11:12">
      <c r="K5138" s="1"/>
      <c r="L5138" s="1"/>
    </row>
    <row r="5139" spans="11:12">
      <c r="K5139" s="1"/>
      <c r="L5139" s="1"/>
    </row>
    <row r="5140" spans="11:12">
      <c r="K5140" s="1"/>
      <c r="L5140" s="1"/>
    </row>
    <row r="5141" spans="11:12">
      <c r="K5141" s="1"/>
      <c r="L5141" s="1"/>
    </row>
    <row r="5142" spans="11:12">
      <c r="K5142" s="1"/>
      <c r="L5142" s="1"/>
    </row>
    <row r="5143" spans="11:12">
      <c r="K5143" s="1"/>
      <c r="L5143" s="1"/>
    </row>
    <row r="5144" spans="11:12">
      <c r="K5144" s="1"/>
      <c r="L5144" s="1"/>
    </row>
    <row r="5145" spans="11:12">
      <c r="K5145" s="1"/>
      <c r="L5145" s="1"/>
    </row>
    <row r="5146" spans="11:12">
      <c r="K5146" s="1"/>
      <c r="L5146" s="1"/>
    </row>
    <row r="5147" spans="11:12">
      <c r="K5147" s="1"/>
      <c r="L5147" s="1"/>
    </row>
    <row r="5148" spans="11:12">
      <c r="K5148" s="1"/>
      <c r="L5148" s="1"/>
    </row>
    <row r="5149" spans="11:12">
      <c r="K5149" s="1"/>
      <c r="L5149" s="1"/>
    </row>
    <row r="5150" spans="11:12">
      <c r="K5150" s="1"/>
      <c r="L5150" s="1"/>
    </row>
    <row r="5151" spans="11:12">
      <c r="K5151" s="1"/>
      <c r="L5151" s="1"/>
    </row>
    <row r="5152" spans="11:12">
      <c r="K5152" s="1"/>
      <c r="L5152" s="1"/>
    </row>
    <row r="5153" spans="11:12">
      <c r="K5153" s="1"/>
      <c r="L5153" s="1"/>
    </row>
    <row r="5154" spans="11:12">
      <c r="K5154" s="1"/>
      <c r="L5154" s="1"/>
    </row>
    <row r="5155" spans="11:12">
      <c r="K5155" s="1"/>
      <c r="L5155" s="1"/>
    </row>
    <row r="5156" spans="11:12">
      <c r="K5156" s="1"/>
      <c r="L5156" s="1"/>
    </row>
    <row r="5157" spans="11:12">
      <c r="K5157" s="1"/>
      <c r="L5157" s="1"/>
    </row>
    <row r="5158" spans="11:12">
      <c r="K5158" s="1"/>
      <c r="L5158" s="1"/>
    </row>
    <row r="5159" spans="11:12">
      <c r="K5159" s="1"/>
      <c r="L5159" s="1"/>
    </row>
    <row r="5160" spans="11:12">
      <c r="K5160" s="1"/>
      <c r="L5160" s="1"/>
    </row>
    <row r="5161" spans="11:12">
      <c r="K5161" s="1"/>
      <c r="L5161" s="1"/>
    </row>
    <row r="5162" spans="11:12">
      <c r="K5162" s="1"/>
      <c r="L5162" s="1"/>
    </row>
    <row r="5163" spans="11:12">
      <c r="K5163" s="1"/>
      <c r="L5163" s="1"/>
    </row>
    <row r="5164" spans="11:12">
      <c r="K5164" s="1"/>
      <c r="L5164" s="1"/>
    </row>
    <row r="5165" spans="11:12">
      <c r="K5165" s="1"/>
      <c r="L5165" s="1"/>
    </row>
    <row r="5166" spans="11:12">
      <c r="K5166" s="1"/>
      <c r="L5166" s="1"/>
    </row>
    <row r="5167" spans="11:12">
      <c r="K5167" s="1"/>
      <c r="L5167" s="1"/>
    </row>
    <row r="5168" spans="11:12">
      <c r="K5168" s="1"/>
      <c r="L5168" s="1"/>
    </row>
    <row r="5169" spans="11:12">
      <c r="K5169" s="1"/>
      <c r="L5169" s="1"/>
    </row>
    <row r="5170" spans="11:12">
      <c r="K5170" s="1"/>
      <c r="L5170" s="1"/>
    </row>
    <row r="5171" spans="11:12">
      <c r="K5171" s="1"/>
      <c r="L5171" s="1"/>
    </row>
    <row r="5172" spans="11:12">
      <c r="K5172" s="1"/>
      <c r="L5172" s="1"/>
    </row>
    <row r="5173" spans="11:12">
      <c r="K5173" s="1"/>
      <c r="L5173" s="1"/>
    </row>
    <row r="5174" spans="11:12">
      <c r="K5174" s="1"/>
      <c r="L5174" s="1"/>
    </row>
    <row r="5175" spans="11:12">
      <c r="K5175" s="1"/>
      <c r="L5175" s="1"/>
    </row>
    <row r="5176" spans="11:12">
      <c r="K5176" s="1"/>
      <c r="L5176" s="1"/>
    </row>
    <row r="5177" spans="11:12">
      <c r="K5177" s="1"/>
      <c r="L5177" s="1"/>
    </row>
    <row r="5178" spans="11:12">
      <c r="K5178" s="1"/>
      <c r="L5178" s="1"/>
    </row>
    <row r="5179" spans="11:12">
      <c r="K5179" s="1"/>
      <c r="L5179" s="1"/>
    </row>
    <row r="5180" spans="11:12">
      <c r="K5180" s="1"/>
      <c r="L5180" s="1"/>
    </row>
    <row r="5181" spans="11:12">
      <c r="K5181" s="1"/>
      <c r="L5181" s="1"/>
    </row>
    <row r="5182" spans="11:12">
      <c r="K5182" s="1"/>
      <c r="L5182" s="1"/>
    </row>
    <row r="5183" spans="11:12">
      <c r="K5183" s="1"/>
      <c r="L5183" s="1"/>
    </row>
    <row r="5184" spans="11:12">
      <c r="K5184" s="1"/>
      <c r="L5184" s="1"/>
    </row>
    <row r="5185" spans="11:12">
      <c r="K5185" s="1"/>
      <c r="L5185" s="1"/>
    </row>
    <row r="5186" spans="11:12">
      <c r="K5186" s="1"/>
      <c r="L5186" s="1"/>
    </row>
    <row r="5187" spans="11:12">
      <c r="K5187" s="1"/>
      <c r="L5187" s="1"/>
    </row>
    <row r="5188" spans="11:12">
      <c r="K5188" s="1"/>
      <c r="L5188" s="1"/>
    </row>
    <row r="5189" spans="11:12">
      <c r="K5189" s="1"/>
      <c r="L5189" s="1"/>
    </row>
    <row r="5190" spans="11:12">
      <c r="K5190" s="1"/>
      <c r="L5190" s="1"/>
    </row>
    <row r="5191" spans="11:12">
      <c r="K5191" s="1"/>
      <c r="L5191" s="1"/>
    </row>
    <row r="5192" spans="11:12">
      <c r="K5192" s="1"/>
      <c r="L5192" s="1"/>
    </row>
    <row r="5193" spans="11:12">
      <c r="K5193" s="1"/>
      <c r="L5193" s="1"/>
    </row>
    <row r="5194" spans="11:12">
      <c r="K5194" s="1"/>
      <c r="L5194" s="1"/>
    </row>
    <row r="5195" spans="11:12">
      <c r="K5195" s="1"/>
      <c r="L5195" s="1"/>
    </row>
    <row r="5196" spans="11:12">
      <c r="K5196" s="1"/>
      <c r="L5196" s="1"/>
    </row>
    <row r="5197" spans="11:12">
      <c r="K5197" s="1"/>
      <c r="L5197" s="1"/>
    </row>
    <row r="5198" spans="11:12">
      <c r="K5198" s="1"/>
      <c r="L5198" s="1"/>
    </row>
    <row r="5199" spans="11:12">
      <c r="K5199" s="1"/>
      <c r="L5199" s="1"/>
    </row>
    <row r="5200" spans="11:12">
      <c r="K5200" s="1"/>
      <c r="L5200" s="1"/>
    </row>
    <row r="5201" spans="11:12">
      <c r="K5201" s="1"/>
      <c r="L5201" s="1"/>
    </row>
    <row r="5202" spans="11:12">
      <c r="K5202" s="1"/>
      <c r="L5202" s="1"/>
    </row>
    <row r="5203" spans="11:12">
      <c r="K5203" s="1"/>
      <c r="L5203" s="1"/>
    </row>
    <row r="5204" spans="11:12">
      <c r="K5204" s="1"/>
      <c r="L5204" s="1"/>
    </row>
    <row r="5205" spans="11:12">
      <c r="K5205" s="1"/>
      <c r="L5205" s="1"/>
    </row>
    <row r="5206" spans="11:12">
      <c r="K5206" s="1"/>
      <c r="L5206" s="1"/>
    </row>
    <row r="5207" spans="11:12">
      <c r="K5207" s="1"/>
      <c r="L5207" s="1"/>
    </row>
    <row r="5208" spans="11:12">
      <c r="K5208" s="1"/>
      <c r="L5208" s="1"/>
    </row>
    <row r="5209" spans="11:12">
      <c r="K5209" s="1"/>
      <c r="L5209" s="1"/>
    </row>
    <row r="5210" spans="11:12">
      <c r="K5210" s="1"/>
      <c r="L5210" s="1"/>
    </row>
    <row r="5211" spans="11:12">
      <c r="K5211" s="1"/>
      <c r="L5211" s="1"/>
    </row>
    <row r="5212" spans="11:12">
      <c r="K5212" s="1"/>
      <c r="L5212" s="1"/>
    </row>
    <row r="5213" spans="11:12">
      <c r="K5213" s="1"/>
      <c r="L5213" s="1"/>
    </row>
    <row r="5214" spans="11:12">
      <c r="K5214" s="1"/>
      <c r="L5214" s="1"/>
    </row>
    <row r="5215" spans="11:12">
      <c r="K5215" s="1"/>
      <c r="L5215" s="1"/>
    </row>
    <row r="5216" spans="11:12">
      <c r="K5216" s="1"/>
      <c r="L5216" s="1"/>
    </row>
    <row r="5217" spans="11:12">
      <c r="K5217" s="1"/>
      <c r="L5217" s="1"/>
    </row>
    <row r="5218" spans="11:12">
      <c r="K5218" s="1"/>
      <c r="L5218" s="1"/>
    </row>
    <row r="5219" spans="11:12">
      <c r="K5219" s="1"/>
      <c r="L5219" s="1"/>
    </row>
    <row r="5220" spans="11:12">
      <c r="K5220" s="1"/>
      <c r="L5220" s="1"/>
    </row>
    <row r="5221" spans="11:12">
      <c r="K5221" s="1"/>
      <c r="L5221" s="1"/>
    </row>
    <row r="5222" spans="11:12">
      <c r="K5222" s="1"/>
      <c r="L5222" s="1"/>
    </row>
    <row r="5223" spans="11:12">
      <c r="K5223" s="1"/>
      <c r="L5223" s="1"/>
    </row>
    <row r="5224" spans="11:12">
      <c r="K5224" s="1"/>
      <c r="L5224" s="1"/>
    </row>
    <row r="5225" spans="11:12">
      <c r="K5225" s="1"/>
      <c r="L5225" s="1"/>
    </row>
    <row r="5226" spans="11:12">
      <c r="K5226" s="1"/>
      <c r="L5226" s="1"/>
    </row>
    <row r="5227" spans="11:12">
      <c r="K5227" s="1"/>
      <c r="L5227" s="1"/>
    </row>
    <row r="5228" spans="11:12">
      <c r="K5228" s="1"/>
      <c r="L5228" s="1"/>
    </row>
    <row r="5229" spans="11:12">
      <c r="K5229" s="1"/>
      <c r="L5229" s="1"/>
    </row>
    <row r="5230" spans="11:12">
      <c r="K5230" s="1"/>
      <c r="L5230" s="1"/>
    </row>
    <row r="5231" spans="11:12">
      <c r="K5231" s="1"/>
      <c r="L5231" s="1"/>
    </row>
    <row r="5232" spans="11:12">
      <c r="K5232" s="1"/>
      <c r="L5232" s="1"/>
    </row>
    <row r="5233" spans="11:12">
      <c r="K5233" s="1"/>
      <c r="L5233" s="1"/>
    </row>
    <row r="5234" spans="11:12">
      <c r="K5234" s="1"/>
      <c r="L5234" s="1"/>
    </row>
    <row r="5235" spans="11:12">
      <c r="K5235" s="1"/>
      <c r="L5235" s="1"/>
    </row>
    <row r="5236" spans="11:12">
      <c r="K5236" s="1"/>
      <c r="L5236" s="1"/>
    </row>
    <row r="5237" spans="11:12">
      <c r="K5237" s="1"/>
      <c r="L5237" s="1"/>
    </row>
    <row r="5238" spans="11:12">
      <c r="K5238" s="1"/>
      <c r="L5238" s="1"/>
    </row>
    <row r="5239" spans="11:12">
      <c r="K5239" s="1"/>
      <c r="L5239" s="1"/>
    </row>
    <row r="5240" spans="11:12">
      <c r="K5240" s="1"/>
      <c r="L5240" s="1"/>
    </row>
    <row r="5241" spans="11:12">
      <c r="K5241" s="1"/>
      <c r="L5241" s="1"/>
    </row>
    <row r="5242" spans="11:12">
      <c r="K5242" s="1"/>
      <c r="L5242" s="1"/>
    </row>
    <row r="5243" spans="11:12">
      <c r="K5243" s="1"/>
      <c r="L5243" s="1"/>
    </row>
    <row r="5244" spans="11:12">
      <c r="K5244" s="1"/>
      <c r="L5244" s="1"/>
    </row>
    <row r="5245" spans="11:12">
      <c r="K5245" s="1"/>
      <c r="L5245" s="1"/>
    </row>
    <row r="5246" spans="11:12">
      <c r="K5246" s="1"/>
      <c r="L5246" s="1"/>
    </row>
    <row r="5247" spans="11:12">
      <c r="K5247" s="1"/>
      <c r="L5247" s="1"/>
    </row>
    <row r="5248" spans="11:12">
      <c r="K5248" s="1"/>
      <c r="L5248" s="1"/>
    </row>
    <row r="5249" spans="11:12">
      <c r="K5249" s="1"/>
      <c r="L5249" s="1"/>
    </row>
    <row r="5250" spans="11:12">
      <c r="K5250" s="1"/>
      <c r="L5250" s="1"/>
    </row>
    <row r="5251" spans="11:12">
      <c r="K5251" s="1"/>
      <c r="L5251" s="1"/>
    </row>
    <row r="5252" spans="11:12">
      <c r="K5252" s="1"/>
      <c r="L5252" s="1"/>
    </row>
    <row r="5253" spans="11:12">
      <c r="K5253" s="1"/>
      <c r="L5253" s="1"/>
    </row>
    <row r="5254" spans="11:12">
      <c r="K5254" s="1"/>
      <c r="L5254" s="1"/>
    </row>
    <row r="5255" spans="11:12">
      <c r="K5255" s="1"/>
      <c r="L5255" s="1"/>
    </row>
    <row r="5256" spans="11:12">
      <c r="K5256" s="1"/>
      <c r="L5256" s="1"/>
    </row>
    <row r="5257" spans="11:12">
      <c r="K5257" s="1"/>
      <c r="L5257" s="1"/>
    </row>
    <row r="5258" spans="11:12">
      <c r="K5258" s="1"/>
      <c r="L5258" s="1"/>
    </row>
    <row r="5259" spans="11:12">
      <c r="K5259" s="1"/>
      <c r="L5259" s="1"/>
    </row>
    <row r="5260" spans="11:12">
      <c r="K5260" s="1"/>
      <c r="L5260" s="1"/>
    </row>
    <row r="5261" spans="11:12">
      <c r="K5261" s="1"/>
      <c r="L5261" s="1"/>
    </row>
    <row r="5262" spans="11:12">
      <c r="K5262" s="1"/>
      <c r="L5262" s="1"/>
    </row>
    <row r="5263" spans="11:12">
      <c r="K5263" s="1"/>
      <c r="L5263" s="1"/>
    </row>
    <row r="5264" spans="11:12">
      <c r="K5264" s="1"/>
      <c r="L5264" s="1"/>
    </row>
    <row r="5265" spans="11:12">
      <c r="K5265" s="1"/>
      <c r="L5265" s="1"/>
    </row>
    <row r="5266" spans="11:12">
      <c r="K5266" s="1"/>
      <c r="L5266" s="1"/>
    </row>
    <row r="5267" spans="11:12">
      <c r="K5267" s="1"/>
      <c r="L5267" s="1"/>
    </row>
    <row r="5268" spans="11:12">
      <c r="K5268" s="1"/>
      <c r="L5268" s="1"/>
    </row>
    <row r="5269" spans="11:12">
      <c r="K5269" s="1"/>
      <c r="L5269" s="1"/>
    </row>
    <row r="5270" spans="11:12">
      <c r="K5270" s="1"/>
      <c r="L5270" s="1"/>
    </row>
    <row r="5271" spans="11:12">
      <c r="K5271" s="1"/>
      <c r="L5271" s="1"/>
    </row>
    <row r="5272" spans="11:12">
      <c r="K5272" s="1"/>
      <c r="L5272" s="1"/>
    </row>
    <row r="5273" spans="11:12">
      <c r="K5273" s="1"/>
      <c r="L5273" s="1"/>
    </row>
    <row r="5274" spans="11:12">
      <c r="K5274" s="1"/>
      <c r="L5274" s="1"/>
    </row>
    <row r="5275" spans="11:12">
      <c r="K5275" s="1"/>
      <c r="L5275" s="1"/>
    </row>
    <row r="5276" spans="11:12">
      <c r="K5276" s="1"/>
      <c r="L5276" s="1"/>
    </row>
    <row r="5277" spans="11:12">
      <c r="K5277" s="1"/>
      <c r="L5277" s="1"/>
    </row>
    <row r="5278" spans="11:12">
      <c r="K5278" s="1"/>
      <c r="L5278" s="1"/>
    </row>
    <row r="5279" spans="11:12">
      <c r="K5279" s="1"/>
      <c r="L5279" s="1"/>
    </row>
    <row r="5280" spans="11:12">
      <c r="K5280" s="1"/>
      <c r="L5280" s="1"/>
    </row>
    <row r="5281" spans="11:12">
      <c r="K5281" s="1"/>
      <c r="L5281" s="1"/>
    </row>
    <row r="5282" spans="11:12">
      <c r="K5282" s="1"/>
      <c r="L5282" s="1"/>
    </row>
    <row r="5283" spans="11:12">
      <c r="K5283" s="1"/>
      <c r="L5283" s="1"/>
    </row>
    <row r="5284" spans="11:12">
      <c r="K5284" s="1"/>
      <c r="L5284" s="1"/>
    </row>
    <row r="5285" spans="11:12">
      <c r="K5285" s="1"/>
      <c r="L5285" s="1"/>
    </row>
    <row r="5286" spans="11:12">
      <c r="K5286" s="1"/>
      <c r="L5286" s="1"/>
    </row>
    <row r="5287" spans="11:12">
      <c r="K5287" s="1"/>
      <c r="L5287" s="1"/>
    </row>
    <row r="5288" spans="11:12">
      <c r="K5288" s="1"/>
      <c r="L5288" s="1"/>
    </row>
    <row r="5289" spans="11:12">
      <c r="K5289" s="1"/>
      <c r="L5289" s="1"/>
    </row>
    <row r="5290" spans="11:12">
      <c r="K5290" s="1"/>
      <c r="L5290" s="1"/>
    </row>
    <row r="5291" spans="11:12">
      <c r="K5291" s="1"/>
      <c r="L5291" s="1"/>
    </row>
    <row r="5292" spans="11:12">
      <c r="K5292" s="1"/>
      <c r="L5292" s="1"/>
    </row>
    <row r="5293" spans="11:12">
      <c r="K5293" s="1"/>
      <c r="L5293" s="1"/>
    </row>
    <row r="5294" spans="11:12">
      <c r="K5294" s="1"/>
      <c r="L5294" s="1"/>
    </row>
    <row r="5295" spans="11:12">
      <c r="K5295" s="1"/>
      <c r="L5295" s="1"/>
    </row>
    <row r="5296" spans="11:12">
      <c r="K5296" s="1"/>
      <c r="L5296" s="1"/>
    </row>
    <row r="5297" spans="11:12">
      <c r="K5297" s="1"/>
      <c r="L5297" s="1"/>
    </row>
    <row r="5298" spans="11:12">
      <c r="K5298" s="1"/>
      <c r="L5298" s="1"/>
    </row>
    <row r="5299" spans="11:12">
      <c r="K5299" s="1"/>
      <c r="L5299" s="1"/>
    </row>
    <row r="5300" spans="11:12">
      <c r="K5300" s="1"/>
      <c r="L5300" s="1"/>
    </row>
    <row r="5301" spans="11:12">
      <c r="K5301" s="1"/>
      <c r="L5301" s="1"/>
    </row>
    <row r="5302" spans="11:12">
      <c r="K5302" s="1"/>
      <c r="L5302" s="1"/>
    </row>
    <row r="5303" spans="11:12">
      <c r="K5303" s="1"/>
      <c r="L5303" s="1"/>
    </row>
    <row r="5304" spans="11:12">
      <c r="K5304" s="1"/>
      <c r="L5304" s="1"/>
    </row>
    <row r="5305" spans="11:12">
      <c r="K5305" s="1"/>
      <c r="L5305" s="1"/>
    </row>
    <row r="5306" spans="11:12">
      <c r="K5306" s="1"/>
      <c r="L5306" s="1"/>
    </row>
    <row r="5307" spans="11:12">
      <c r="K5307" s="1"/>
      <c r="L5307" s="1"/>
    </row>
    <row r="5308" spans="11:12">
      <c r="K5308" s="1"/>
      <c r="L5308" s="1"/>
    </row>
    <row r="5309" spans="11:12">
      <c r="K5309" s="1"/>
      <c r="L5309" s="1"/>
    </row>
    <row r="5310" spans="11:12">
      <c r="K5310" s="1"/>
      <c r="L5310" s="1"/>
    </row>
    <row r="5311" spans="11:12">
      <c r="K5311" s="1"/>
      <c r="L5311" s="1"/>
    </row>
    <row r="5312" spans="11:12">
      <c r="K5312" s="1"/>
      <c r="L5312" s="1"/>
    </row>
    <row r="5313" spans="11:12">
      <c r="K5313" s="1"/>
      <c r="L5313" s="1"/>
    </row>
    <row r="5314" spans="11:12">
      <c r="K5314" s="1"/>
      <c r="L5314" s="1"/>
    </row>
    <row r="5315" spans="11:12">
      <c r="K5315" s="1"/>
      <c r="L5315" s="1"/>
    </row>
    <row r="5316" spans="11:12">
      <c r="K5316" s="1"/>
      <c r="L5316" s="1"/>
    </row>
    <row r="5317" spans="11:12">
      <c r="K5317" s="1"/>
      <c r="L5317" s="1"/>
    </row>
    <row r="5318" spans="11:12">
      <c r="K5318" s="1"/>
      <c r="L5318" s="1"/>
    </row>
    <row r="5319" spans="11:12">
      <c r="K5319" s="1"/>
      <c r="L5319" s="1"/>
    </row>
    <row r="5320" spans="11:12">
      <c r="K5320" s="1"/>
      <c r="L5320" s="1"/>
    </row>
    <row r="5321" spans="11:12">
      <c r="K5321" s="1"/>
      <c r="L5321" s="1"/>
    </row>
    <row r="5322" spans="11:12">
      <c r="K5322" s="1"/>
      <c r="L5322" s="1"/>
    </row>
    <row r="5323" spans="11:12">
      <c r="K5323" s="1"/>
      <c r="L5323" s="1"/>
    </row>
    <row r="5324" spans="11:12">
      <c r="K5324" s="1"/>
      <c r="L5324" s="1"/>
    </row>
    <row r="5325" spans="11:12">
      <c r="K5325" s="1"/>
      <c r="L5325" s="1"/>
    </row>
    <row r="5326" spans="11:12">
      <c r="K5326" s="1"/>
      <c r="L5326" s="1"/>
    </row>
    <row r="5327" spans="11:12">
      <c r="K5327" s="1"/>
      <c r="L5327" s="1"/>
    </row>
    <row r="5328" spans="11:12">
      <c r="K5328" s="1"/>
      <c r="L5328" s="1"/>
    </row>
    <row r="5329" spans="11:12">
      <c r="K5329" s="1"/>
      <c r="L5329" s="1"/>
    </row>
    <row r="5330" spans="11:12">
      <c r="K5330" s="1"/>
      <c r="L5330" s="1"/>
    </row>
    <row r="5331" spans="11:12">
      <c r="K5331" s="1"/>
      <c r="L5331" s="1"/>
    </row>
    <row r="5332" spans="11:12">
      <c r="K5332" s="1"/>
      <c r="L5332" s="1"/>
    </row>
    <row r="5333" spans="11:12">
      <c r="K5333" s="1"/>
      <c r="L5333" s="1"/>
    </row>
    <row r="5334" spans="11:12">
      <c r="K5334" s="1"/>
      <c r="L5334" s="1"/>
    </row>
    <row r="5335" spans="11:12">
      <c r="K5335" s="1"/>
      <c r="L5335" s="1"/>
    </row>
    <row r="5336" spans="11:12">
      <c r="K5336" s="1"/>
      <c r="L5336" s="1"/>
    </row>
    <row r="5337" spans="11:12">
      <c r="K5337" s="1"/>
      <c r="L5337" s="1"/>
    </row>
    <row r="5338" spans="11:12">
      <c r="K5338" s="1"/>
      <c r="L5338" s="1"/>
    </row>
    <row r="5339" spans="11:12">
      <c r="K5339" s="1"/>
      <c r="L5339" s="1"/>
    </row>
    <row r="5340" spans="11:12">
      <c r="K5340" s="1"/>
      <c r="L5340" s="1"/>
    </row>
    <row r="5341" spans="11:12">
      <c r="K5341" s="1"/>
      <c r="L5341" s="1"/>
    </row>
    <row r="5342" spans="11:12">
      <c r="K5342" s="1"/>
      <c r="L5342" s="1"/>
    </row>
    <row r="5343" spans="11:12">
      <c r="K5343" s="1"/>
      <c r="L5343" s="1"/>
    </row>
    <row r="5344" spans="11:12">
      <c r="K5344" s="1"/>
      <c r="L5344" s="1"/>
    </row>
    <row r="5345" spans="11:12">
      <c r="K5345" s="1"/>
      <c r="L5345" s="1"/>
    </row>
    <row r="5346" spans="11:12">
      <c r="K5346" s="1"/>
      <c r="L5346" s="1"/>
    </row>
    <row r="5347" spans="11:12">
      <c r="K5347" s="1"/>
      <c r="L5347" s="1"/>
    </row>
    <row r="5348" spans="11:12">
      <c r="K5348" s="1"/>
      <c r="L5348" s="1"/>
    </row>
    <row r="5349" spans="11:12">
      <c r="K5349" s="1"/>
      <c r="L5349" s="1"/>
    </row>
    <row r="5350" spans="11:12">
      <c r="K5350" s="1"/>
      <c r="L5350" s="1"/>
    </row>
    <row r="5351" spans="11:12">
      <c r="K5351" s="1"/>
      <c r="L5351" s="1"/>
    </row>
    <row r="5352" spans="11:12">
      <c r="K5352" s="1"/>
      <c r="L5352" s="1"/>
    </row>
    <row r="5353" spans="11:12">
      <c r="K5353" s="1"/>
      <c r="L5353" s="1"/>
    </row>
    <row r="5354" spans="11:12">
      <c r="K5354" s="1"/>
      <c r="L5354" s="1"/>
    </row>
    <row r="5355" spans="11:12">
      <c r="K5355" s="1"/>
      <c r="L5355" s="1"/>
    </row>
    <row r="5356" spans="11:12">
      <c r="K5356" s="1"/>
      <c r="L5356" s="1"/>
    </row>
    <row r="5357" spans="11:12">
      <c r="K5357" s="1"/>
      <c r="L5357" s="1"/>
    </row>
    <row r="5358" spans="11:12">
      <c r="K5358" s="1"/>
      <c r="L5358" s="1"/>
    </row>
    <row r="5359" spans="11:12">
      <c r="K5359" s="1"/>
      <c r="L5359" s="1"/>
    </row>
    <row r="5360" spans="11:12">
      <c r="K5360" s="1"/>
      <c r="L5360" s="1"/>
    </row>
    <row r="5361" spans="11:12">
      <c r="K5361" s="1"/>
      <c r="L5361" s="1"/>
    </row>
    <row r="5362" spans="11:12">
      <c r="K5362" s="1"/>
      <c r="L5362" s="1"/>
    </row>
    <row r="5363" spans="11:12">
      <c r="K5363" s="1"/>
      <c r="L5363" s="1"/>
    </row>
    <row r="5364" spans="11:12">
      <c r="K5364" s="1"/>
      <c r="L5364" s="1"/>
    </row>
    <row r="5365" spans="11:12">
      <c r="K5365" s="1"/>
      <c r="L5365" s="1"/>
    </row>
    <row r="5366" spans="11:12">
      <c r="K5366" s="1"/>
      <c r="L5366" s="1"/>
    </row>
    <row r="5367" spans="11:12">
      <c r="K5367" s="1"/>
      <c r="L5367" s="1"/>
    </row>
    <row r="5368" spans="11:12">
      <c r="K5368" s="1"/>
      <c r="L5368" s="1"/>
    </row>
    <row r="5369" spans="11:12">
      <c r="K5369" s="1"/>
      <c r="L5369" s="1"/>
    </row>
    <row r="5370" spans="11:12">
      <c r="K5370" s="1"/>
      <c r="L5370" s="1"/>
    </row>
    <row r="5371" spans="11:12">
      <c r="K5371" s="1"/>
      <c r="L5371" s="1"/>
    </row>
    <row r="5372" spans="11:12">
      <c r="K5372" s="1"/>
      <c r="L5372" s="1"/>
    </row>
    <row r="5373" spans="11:12">
      <c r="K5373" s="1"/>
      <c r="L5373" s="1"/>
    </row>
    <row r="5374" spans="11:12">
      <c r="K5374" s="1"/>
      <c r="L5374" s="1"/>
    </row>
    <row r="5375" spans="11:12">
      <c r="K5375" s="1"/>
      <c r="L5375" s="1"/>
    </row>
    <row r="5376" spans="11:12">
      <c r="K5376" s="1"/>
      <c r="L5376" s="1"/>
    </row>
    <row r="5377" spans="11:12">
      <c r="K5377" s="1"/>
      <c r="L5377" s="1"/>
    </row>
    <row r="5378" spans="11:12">
      <c r="K5378" s="1"/>
      <c r="L5378" s="1"/>
    </row>
    <row r="5379" spans="11:12">
      <c r="K5379" s="1"/>
      <c r="L5379" s="1"/>
    </row>
    <row r="5380" spans="11:12">
      <c r="K5380" s="1"/>
      <c r="L5380" s="1"/>
    </row>
    <row r="5381" spans="11:12">
      <c r="K5381" s="1"/>
      <c r="L5381" s="1"/>
    </row>
    <row r="5382" spans="11:12">
      <c r="K5382" s="1"/>
      <c r="L5382" s="1"/>
    </row>
    <row r="5383" spans="11:12">
      <c r="K5383" s="1"/>
      <c r="L5383" s="1"/>
    </row>
    <row r="5384" spans="11:12">
      <c r="K5384" s="1"/>
      <c r="L5384" s="1"/>
    </row>
    <row r="5385" spans="11:12">
      <c r="K5385" s="1"/>
      <c r="L5385" s="1"/>
    </row>
    <row r="5386" spans="11:12">
      <c r="K5386" s="1"/>
      <c r="L5386" s="1"/>
    </row>
    <row r="5387" spans="11:12">
      <c r="K5387" s="1"/>
      <c r="L5387" s="1"/>
    </row>
    <row r="5388" spans="11:12">
      <c r="K5388" s="1"/>
      <c r="L5388" s="1"/>
    </row>
    <row r="5389" spans="11:12">
      <c r="K5389" s="1"/>
      <c r="L5389" s="1"/>
    </row>
    <row r="5390" spans="11:12">
      <c r="K5390" s="1"/>
      <c r="L5390" s="1"/>
    </row>
    <row r="5391" spans="11:12">
      <c r="K5391" s="1"/>
      <c r="L5391" s="1"/>
    </row>
    <row r="5392" spans="11:12">
      <c r="K5392" s="1"/>
      <c r="L5392" s="1"/>
    </row>
    <row r="5393" spans="11:12">
      <c r="K5393" s="1"/>
      <c r="L5393" s="1"/>
    </row>
    <row r="5394" spans="11:12">
      <c r="K5394" s="1"/>
      <c r="L5394" s="1"/>
    </row>
    <row r="5395" spans="11:12">
      <c r="K5395" s="1"/>
      <c r="L5395" s="1"/>
    </row>
    <row r="5396" spans="11:12">
      <c r="K5396" s="1"/>
      <c r="L5396" s="1"/>
    </row>
    <row r="5397" spans="11:12">
      <c r="K5397" s="1"/>
      <c r="L5397" s="1"/>
    </row>
    <row r="5398" spans="11:12">
      <c r="K5398" s="1"/>
      <c r="L5398" s="1"/>
    </row>
    <row r="5399" spans="11:12">
      <c r="K5399" s="1"/>
      <c r="L5399" s="1"/>
    </row>
    <row r="5400" spans="11:12">
      <c r="K5400" s="1"/>
      <c r="L5400" s="1"/>
    </row>
    <row r="5401" spans="11:12">
      <c r="K5401" s="1"/>
      <c r="L5401" s="1"/>
    </row>
    <row r="5402" spans="11:12">
      <c r="K5402" s="1"/>
      <c r="L5402" s="1"/>
    </row>
    <row r="5403" spans="11:12">
      <c r="K5403" s="1"/>
      <c r="L5403" s="1"/>
    </row>
    <row r="5404" spans="11:12">
      <c r="K5404" s="1"/>
      <c r="L5404" s="1"/>
    </row>
    <row r="5405" spans="11:12">
      <c r="K5405" s="1"/>
      <c r="L5405" s="1"/>
    </row>
    <row r="5406" spans="11:12">
      <c r="K5406" s="1"/>
      <c r="L5406" s="1"/>
    </row>
    <row r="5407" spans="11:12">
      <c r="K5407" s="1"/>
      <c r="L5407" s="1"/>
    </row>
    <row r="5408" spans="11:12">
      <c r="K5408" s="1"/>
      <c r="L5408" s="1"/>
    </row>
    <row r="5409" spans="11:12">
      <c r="K5409" s="1"/>
      <c r="L5409" s="1"/>
    </row>
    <row r="5410" spans="11:12">
      <c r="K5410" s="1"/>
      <c r="L5410" s="1"/>
    </row>
    <row r="5411" spans="11:12">
      <c r="K5411" s="1"/>
      <c r="L5411" s="1"/>
    </row>
    <row r="5412" spans="11:12">
      <c r="K5412" s="1"/>
      <c r="L5412" s="1"/>
    </row>
    <row r="5413" spans="11:12">
      <c r="K5413" s="1"/>
      <c r="L5413" s="1"/>
    </row>
    <row r="5414" spans="11:12">
      <c r="K5414" s="1"/>
      <c r="L5414" s="1"/>
    </row>
    <row r="5415" spans="11:12">
      <c r="K5415" s="1"/>
      <c r="L5415" s="1"/>
    </row>
    <row r="5416" spans="11:12">
      <c r="K5416" s="1"/>
      <c r="L5416" s="1"/>
    </row>
    <row r="5417" spans="11:12">
      <c r="K5417" s="1"/>
      <c r="L5417" s="1"/>
    </row>
    <row r="5418" spans="11:12">
      <c r="K5418" s="1"/>
      <c r="L5418" s="1"/>
    </row>
    <row r="5419" spans="11:12">
      <c r="K5419" s="1"/>
      <c r="L5419" s="1"/>
    </row>
    <row r="5420" spans="11:12">
      <c r="K5420" s="1"/>
      <c r="L5420" s="1"/>
    </row>
    <row r="5421" spans="11:12">
      <c r="K5421" s="1"/>
      <c r="L5421" s="1"/>
    </row>
    <row r="5422" spans="11:12">
      <c r="K5422" s="1"/>
      <c r="L5422" s="1"/>
    </row>
    <row r="5423" spans="11:12">
      <c r="K5423" s="1"/>
      <c r="L5423" s="1"/>
    </row>
    <row r="5424" spans="11:12">
      <c r="K5424" s="1"/>
      <c r="L5424" s="1"/>
    </row>
    <row r="5425" spans="11:12">
      <c r="K5425" s="1"/>
      <c r="L5425" s="1"/>
    </row>
    <row r="5426" spans="11:12">
      <c r="K5426" s="1"/>
      <c r="L5426" s="1"/>
    </row>
    <row r="5427" spans="11:12">
      <c r="K5427" s="1"/>
      <c r="L5427" s="1"/>
    </row>
    <row r="5428" spans="11:12">
      <c r="K5428" s="1"/>
      <c r="L5428" s="1"/>
    </row>
    <row r="5429" spans="11:12">
      <c r="K5429" s="1"/>
      <c r="L5429" s="1"/>
    </row>
    <row r="5430" spans="11:12">
      <c r="K5430" s="1"/>
      <c r="L5430" s="1"/>
    </row>
    <row r="5431" spans="11:12">
      <c r="K5431" s="1"/>
      <c r="L5431" s="1"/>
    </row>
    <row r="5432" spans="11:12">
      <c r="K5432" s="1"/>
      <c r="L5432" s="1"/>
    </row>
    <row r="5433" spans="11:12">
      <c r="K5433" s="1"/>
      <c r="L5433" s="1"/>
    </row>
    <row r="5434" spans="11:12">
      <c r="K5434" s="1"/>
      <c r="L5434" s="1"/>
    </row>
    <row r="5435" spans="11:12">
      <c r="K5435" s="1"/>
      <c r="L5435" s="1"/>
    </row>
    <row r="5436" spans="11:12">
      <c r="K5436" s="1"/>
      <c r="L5436" s="1"/>
    </row>
    <row r="5437" spans="11:12">
      <c r="K5437" s="1"/>
      <c r="L5437" s="1"/>
    </row>
    <row r="5438" spans="11:12">
      <c r="K5438" s="1"/>
      <c r="L5438" s="1"/>
    </row>
    <row r="5439" spans="11:12">
      <c r="K5439" s="1"/>
      <c r="L5439" s="1"/>
    </row>
    <row r="5440" spans="11:12">
      <c r="K5440" s="1"/>
      <c r="L5440" s="1"/>
    </row>
    <row r="5441" spans="11:12">
      <c r="K5441" s="1"/>
      <c r="L5441" s="1"/>
    </row>
    <row r="5442" spans="11:12">
      <c r="K5442" s="1"/>
      <c r="L5442" s="1"/>
    </row>
    <row r="5443" spans="11:12">
      <c r="K5443" s="1"/>
      <c r="L5443" s="1"/>
    </row>
    <row r="5444" spans="11:12">
      <c r="K5444" s="1"/>
      <c r="L5444" s="1"/>
    </row>
    <row r="5445" spans="11:12">
      <c r="K5445" s="1"/>
      <c r="L5445" s="1"/>
    </row>
    <row r="5446" spans="11:12">
      <c r="K5446" s="1"/>
      <c r="L5446" s="1"/>
    </row>
    <row r="5447" spans="11:12">
      <c r="K5447" s="1"/>
      <c r="L5447" s="1"/>
    </row>
    <row r="5448" spans="11:12">
      <c r="K5448" s="1"/>
      <c r="L5448" s="1"/>
    </row>
    <row r="5449" spans="11:12">
      <c r="K5449" s="1"/>
      <c r="L5449" s="1"/>
    </row>
    <row r="5450" spans="11:12">
      <c r="K5450" s="1"/>
      <c r="L5450" s="1"/>
    </row>
    <row r="5451" spans="11:12">
      <c r="K5451" s="1"/>
      <c r="L5451" s="1"/>
    </row>
    <row r="5452" spans="11:12">
      <c r="K5452" s="1"/>
      <c r="L5452" s="1"/>
    </row>
    <row r="5453" spans="11:12">
      <c r="K5453" s="1"/>
      <c r="L5453" s="1"/>
    </row>
    <row r="5454" spans="11:12">
      <c r="K5454" s="1"/>
      <c r="L5454" s="1"/>
    </row>
    <row r="5455" spans="11:12">
      <c r="K5455" s="1"/>
      <c r="L5455" s="1"/>
    </row>
    <row r="5456" spans="11:12">
      <c r="K5456" s="1"/>
      <c r="L5456" s="1"/>
    </row>
    <row r="5457" spans="11:12">
      <c r="K5457" s="1"/>
      <c r="L5457" s="1"/>
    </row>
    <row r="5458" spans="11:12">
      <c r="K5458" s="1"/>
      <c r="L5458" s="1"/>
    </row>
    <row r="5459" spans="11:12">
      <c r="K5459" s="1"/>
      <c r="L5459" s="1"/>
    </row>
    <row r="5460" spans="11:12">
      <c r="K5460" s="1"/>
      <c r="L5460" s="1"/>
    </row>
    <row r="5461" spans="11:12">
      <c r="K5461" s="1"/>
      <c r="L5461" s="1"/>
    </row>
    <row r="5462" spans="11:12">
      <c r="K5462" s="1"/>
      <c r="L5462" s="1"/>
    </row>
    <row r="5463" spans="11:12">
      <c r="K5463" s="1"/>
      <c r="L5463" s="1"/>
    </row>
    <row r="5464" spans="11:12">
      <c r="K5464" s="1"/>
      <c r="L5464" s="1"/>
    </row>
    <row r="5465" spans="11:12">
      <c r="K5465" s="1"/>
      <c r="L5465" s="1"/>
    </row>
    <row r="5466" spans="11:12">
      <c r="K5466" s="1"/>
      <c r="L5466" s="1"/>
    </row>
    <row r="5467" spans="11:12">
      <c r="K5467" s="1"/>
      <c r="L5467" s="1"/>
    </row>
    <row r="5468" spans="11:12">
      <c r="K5468" s="1"/>
      <c r="L5468" s="1"/>
    </row>
    <row r="5469" spans="11:12">
      <c r="K5469" s="1"/>
      <c r="L5469" s="1"/>
    </row>
    <row r="5470" spans="11:12">
      <c r="K5470" s="1"/>
      <c r="L5470" s="1"/>
    </row>
    <row r="5471" spans="11:12">
      <c r="K5471" s="1"/>
      <c r="L5471" s="1"/>
    </row>
    <row r="5472" spans="11:12">
      <c r="K5472" s="1"/>
      <c r="L5472" s="1"/>
    </row>
    <row r="5473" spans="11:12">
      <c r="K5473" s="1"/>
      <c r="L5473" s="1"/>
    </row>
    <row r="5474" spans="11:12">
      <c r="K5474" s="1"/>
      <c r="L5474" s="1"/>
    </row>
    <row r="5475" spans="11:12">
      <c r="K5475" s="1"/>
      <c r="L5475" s="1"/>
    </row>
    <row r="5476" spans="11:12">
      <c r="K5476" s="1"/>
      <c r="L5476" s="1"/>
    </row>
    <row r="5477" spans="11:12">
      <c r="K5477" s="1"/>
      <c r="L5477" s="1"/>
    </row>
    <row r="5478" spans="11:12">
      <c r="K5478" s="1"/>
      <c r="L5478" s="1"/>
    </row>
    <row r="5479" spans="11:12">
      <c r="K5479" s="1"/>
      <c r="L5479" s="1"/>
    </row>
    <row r="5480" spans="11:12">
      <c r="K5480" s="1"/>
      <c r="L5480" s="1"/>
    </row>
    <row r="5481" spans="11:12">
      <c r="K5481" s="1"/>
      <c r="L5481" s="1"/>
    </row>
    <row r="5482" spans="11:12">
      <c r="K5482" s="1"/>
      <c r="L5482" s="1"/>
    </row>
    <row r="5483" spans="11:12">
      <c r="K5483" s="1"/>
      <c r="L5483" s="1"/>
    </row>
    <row r="5484" spans="11:12">
      <c r="K5484" s="1"/>
      <c r="L5484" s="1"/>
    </row>
    <row r="5485" spans="11:12">
      <c r="K5485" s="1"/>
      <c r="L5485" s="1"/>
    </row>
    <row r="5486" spans="11:12">
      <c r="K5486" s="1"/>
      <c r="L5486" s="1"/>
    </row>
    <row r="5487" spans="11:12">
      <c r="K5487" s="1"/>
      <c r="L5487" s="1"/>
    </row>
    <row r="5488" spans="11:12">
      <c r="K5488" s="1"/>
      <c r="L5488" s="1"/>
    </row>
    <row r="5489" spans="11:12">
      <c r="K5489" s="1"/>
      <c r="L5489" s="1"/>
    </row>
    <row r="5490" spans="11:12">
      <c r="K5490" s="1"/>
      <c r="L5490" s="1"/>
    </row>
    <row r="5491" spans="11:12">
      <c r="K5491" s="1"/>
      <c r="L5491" s="1"/>
    </row>
    <row r="5492" spans="11:12">
      <c r="K5492" s="1"/>
      <c r="L5492" s="1"/>
    </row>
    <row r="5493" spans="11:12">
      <c r="K5493" s="1"/>
      <c r="L5493" s="1"/>
    </row>
    <row r="5494" spans="11:12">
      <c r="K5494" s="1"/>
      <c r="L5494" s="1"/>
    </row>
    <row r="5495" spans="11:12">
      <c r="K5495" s="1"/>
      <c r="L5495" s="1"/>
    </row>
    <row r="5496" spans="11:12">
      <c r="K5496" s="1"/>
      <c r="L5496" s="1"/>
    </row>
    <row r="5497" spans="11:12">
      <c r="K5497" s="1"/>
      <c r="L5497" s="1"/>
    </row>
    <row r="5498" spans="11:12">
      <c r="K5498" s="1"/>
      <c r="L5498" s="1"/>
    </row>
    <row r="5499" spans="11:12">
      <c r="K5499" s="1"/>
      <c r="L5499" s="1"/>
    </row>
    <row r="5500" spans="11:12">
      <c r="K5500" s="1"/>
      <c r="L5500" s="1"/>
    </row>
    <row r="5501" spans="11:12">
      <c r="K5501" s="1"/>
      <c r="L5501" s="1"/>
    </row>
    <row r="5502" spans="11:12">
      <c r="K5502" s="1"/>
      <c r="L5502" s="1"/>
    </row>
    <row r="5503" spans="11:12">
      <c r="K5503" s="1"/>
      <c r="L5503" s="1"/>
    </row>
    <row r="5504" spans="11:12">
      <c r="K5504" s="1"/>
      <c r="L5504" s="1"/>
    </row>
    <row r="5505" spans="11:12">
      <c r="K5505" s="1"/>
      <c r="L5505" s="1"/>
    </row>
    <row r="5506" spans="11:12">
      <c r="K5506" s="1"/>
      <c r="L5506" s="1"/>
    </row>
    <row r="5507" spans="11:12">
      <c r="K5507" s="1"/>
      <c r="L5507" s="1"/>
    </row>
    <row r="5508" spans="11:12">
      <c r="K5508" s="1"/>
      <c r="L5508" s="1"/>
    </row>
    <row r="5509" spans="11:12">
      <c r="K5509" s="1"/>
      <c r="L5509" s="1"/>
    </row>
    <row r="5510" spans="11:12">
      <c r="K5510" s="1"/>
      <c r="L5510" s="1"/>
    </row>
    <row r="5511" spans="11:12">
      <c r="K5511" s="1"/>
      <c r="L5511" s="1"/>
    </row>
    <row r="5512" spans="11:12">
      <c r="K5512" s="1"/>
      <c r="L5512" s="1"/>
    </row>
    <row r="5513" spans="11:12">
      <c r="K5513" s="1"/>
      <c r="L5513" s="1"/>
    </row>
    <row r="5514" spans="11:12">
      <c r="K5514" s="1"/>
      <c r="L5514" s="1"/>
    </row>
    <row r="5515" spans="11:12">
      <c r="K5515" s="1"/>
      <c r="L5515" s="1"/>
    </row>
    <row r="5516" spans="11:12">
      <c r="K5516" s="1"/>
      <c r="L5516" s="1"/>
    </row>
    <row r="5517" spans="11:12">
      <c r="K5517" s="1"/>
      <c r="L5517" s="1"/>
    </row>
    <row r="5518" spans="11:12">
      <c r="K5518" s="1"/>
      <c r="L5518" s="1"/>
    </row>
    <row r="5519" spans="11:12">
      <c r="K5519" s="1"/>
      <c r="L5519" s="1"/>
    </row>
    <row r="5520" spans="11:12">
      <c r="K5520" s="1"/>
      <c r="L5520" s="1"/>
    </row>
    <row r="5521" spans="11:12">
      <c r="K5521" s="1"/>
      <c r="L5521" s="1"/>
    </row>
    <row r="5522" spans="11:12">
      <c r="K5522" s="1"/>
      <c r="L5522" s="1"/>
    </row>
    <row r="5523" spans="11:12">
      <c r="K5523" s="1"/>
      <c r="L5523" s="1"/>
    </row>
    <row r="5524" spans="11:12">
      <c r="K5524" s="1"/>
      <c r="L5524" s="1"/>
    </row>
    <row r="5525" spans="11:12">
      <c r="K5525" s="1"/>
      <c r="L5525" s="1"/>
    </row>
    <row r="5526" spans="11:12">
      <c r="K5526" s="1"/>
      <c r="L5526" s="1"/>
    </row>
    <row r="5527" spans="11:12">
      <c r="K5527" s="1"/>
      <c r="L5527" s="1"/>
    </row>
    <row r="5528" spans="11:12">
      <c r="K5528" s="1"/>
      <c r="L5528" s="1"/>
    </row>
    <row r="5529" spans="11:12">
      <c r="K5529" s="1"/>
      <c r="L5529" s="1"/>
    </row>
    <row r="5530" spans="11:12">
      <c r="K5530" s="1"/>
      <c r="L5530" s="1"/>
    </row>
    <row r="5531" spans="11:12">
      <c r="K5531" s="1"/>
      <c r="L5531" s="1"/>
    </row>
    <row r="5532" spans="11:12">
      <c r="K5532" s="1"/>
      <c r="L5532" s="1"/>
    </row>
    <row r="5533" spans="11:12">
      <c r="K5533" s="1"/>
      <c r="L5533" s="1"/>
    </row>
    <row r="5534" spans="11:12">
      <c r="K5534" s="1"/>
      <c r="L5534" s="1"/>
    </row>
    <row r="5535" spans="11:12">
      <c r="K5535" s="1"/>
      <c r="L5535" s="1"/>
    </row>
    <row r="5536" spans="11:12">
      <c r="K5536" s="1"/>
      <c r="L5536" s="1"/>
    </row>
    <row r="5537" spans="11:12">
      <c r="K5537" s="1"/>
      <c r="L5537" s="1"/>
    </row>
    <row r="5538" spans="11:12">
      <c r="K5538" s="1"/>
      <c r="L5538" s="1"/>
    </row>
    <row r="5539" spans="11:12">
      <c r="K5539" s="1"/>
      <c r="L5539" s="1"/>
    </row>
    <row r="5540" spans="11:12">
      <c r="K5540" s="1"/>
      <c r="L5540" s="1"/>
    </row>
    <row r="5541" spans="11:12">
      <c r="K5541" s="1"/>
      <c r="L5541" s="1"/>
    </row>
    <row r="5542" spans="11:12">
      <c r="K5542" s="1"/>
      <c r="L5542" s="1"/>
    </row>
    <row r="5543" spans="11:12">
      <c r="K5543" s="1"/>
      <c r="L5543" s="1"/>
    </row>
    <row r="5544" spans="11:12">
      <c r="K5544" s="1"/>
      <c r="L5544" s="1"/>
    </row>
    <row r="5545" spans="11:12">
      <c r="K5545" s="1"/>
      <c r="L5545" s="1"/>
    </row>
    <row r="5546" spans="11:12">
      <c r="K5546" s="1"/>
      <c r="L5546" s="1"/>
    </row>
    <row r="5547" spans="11:12">
      <c r="K5547" s="1"/>
      <c r="L5547" s="1"/>
    </row>
    <row r="5548" spans="11:12">
      <c r="K5548" s="1"/>
      <c r="L5548" s="1"/>
    </row>
    <row r="5549" spans="11:12">
      <c r="K5549" s="1"/>
      <c r="L5549" s="1"/>
    </row>
    <row r="5550" spans="11:12">
      <c r="K5550" s="1"/>
      <c r="L5550" s="1"/>
    </row>
    <row r="5551" spans="11:12">
      <c r="K5551" s="1"/>
      <c r="L5551" s="1"/>
    </row>
    <row r="5552" spans="11:12">
      <c r="K5552" s="1"/>
      <c r="L5552" s="1"/>
    </row>
    <row r="5553" spans="11:12">
      <c r="K5553" s="1"/>
      <c r="L5553" s="1"/>
    </row>
    <row r="5554" spans="11:12">
      <c r="K5554" s="1"/>
      <c r="L5554" s="1"/>
    </row>
    <row r="5555" spans="11:12">
      <c r="K5555" s="1"/>
      <c r="L5555" s="1"/>
    </row>
    <row r="5556" spans="11:12">
      <c r="K5556" s="1"/>
      <c r="L5556" s="1"/>
    </row>
    <row r="5557" spans="11:12">
      <c r="K5557" s="1"/>
      <c r="L5557" s="1"/>
    </row>
    <row r="5558" spans="11:12">
      <c r="K5558" s="1"/>
      <c r="L5558" s="1"/>
    </row>
    <row r="5559" spans="11:12">
      <c r="K5559" s="1"/>
      <c r="L5559" s="1"/>
    </row>
    <row r="5560" spans="11:12">
      <c r="K5560" s="1"/>
      <c r="L5560" s="1"/>
    </row>
    <row r="5561" spans="11:12">
      <c r="K5561" s="1"/>
      <c r="L5561" s="1"/>
    </row>
    <row r="5562" spans="11:12">
      <c r="K5562" s="1"/>
      <c r="L5562" s="1"/>
    </row>
    <row r="5563" spans="11:12">
      <c r="K5563" s="1"/>
      <c r="L5563" s="1"/>
    </row>
    <row r="5564" spans="11:12">
      <c r="K5564" s="1"/>
      <c r="L5564" s="1"/>
    </row>
    <row r="5565" spans="11:12">
      <c r="K5565" s="1"/>
      <c r="L5565" s="1"/>
    </row>
    <row r="5566" spans="11:12">
      <c r="K5566" s="1"/>
      <c r="L5566" s="1"/>
    </row>
    <row r="5567" spans="11:12">
      <c r="K5567" s="1"/>
      <c r="L5567" s="1"/>
    </row>
    <row r="5568" spans="11:12">
      <c r="K5568" s="1"/>
      <c r="L5568" s="1"/>
    </row>
    <row r="5569" spans="11:12">
      <c r="K5569" s="1"/>
      <c r="L5569" s="1"/>
    </row>
    <row r="5570" spans="11:12">
      <c r="K5570" s="1"/>
      <c r="L5570" s="1"/>
    </row>
    <row r="5571" spans="11:12">
      <c r="K5571" s="1"/>
      <c r="L5571" s="1"/>
    </row>
    <row r="5572" spans="11:12">
      <c r="K5572" s="1"/>
      <c r="L5572" s="1"/>
    </row>
    <row r="5573" spans="11:12">
      <c r="K5573" s="1"/>
      <c r="L5573" s="1"/>
    </row>
    <row r="5574" spans="11:12">
      <c r="K5574" s="1"/>
      <c r="L5574" s="1"/>
    </row>
    <row r="5575" spans="11:12">
      <c r="K5575" s="1"/>
      <c r="L5575" s="1"/>
    </row>
    <row r="5576" spans="11:12">
      <c r="K5576" s="1"/>
      <c r="L5576" s="1"/>
    </row>
    <row r="5577" spans="11:12">
      <c r="K5577" s="1"/>
      <c r="L5577" s="1"/>
    </row>
    <row r="5578" spans="11:12">
      <c r="K5578" s="1"/>
      <c r="L5578" s="1"/>
    </row>
    <row r="5579" spans="11:12">
      <c r="K5579" s="1"/>
      <c r="L5579" s="1"/>
    </row>
    <row r="5580" spans="11:12">
      <c r="K5580" s="1"/>
      <c r="L5580" s="1"/>
    </row>
    <row r="5581" spans="11:12">
      <c r="K5581" s="1"/>
      <c r="L5581" s="1"/>
    </row>
    <row r="5582" spans="11:12">
      <c r="K5582" s="1"/>
      <c r="L5582" s="1"/>
    </row>
    <row r="5583" spans="11:12">
      <c r="K5583" s="1"/>
      <c r="L5583" s="1"/>
    </row>
    <row r="5584" spans="11:12">
      <c r="K5584" s="1"/>
      <c r="L5584" s="1"/>
    </row>
    <row r="5585" spans="11:12">
      <c r="K5585" s="1"/>
      <c r="L5585" s="1"/>
    </row>
    <row r="5586" spans="11:12">
      <c r="K5586" s="1"/>
      <c r="L5586" s="1"/>
    </row>
    <row r="5587" spans="11:12">
      <c r="K5587" s="1"/>
      <c r="L5587" s="1"/>
    </row>
    <row r="5588" spans="11:12">
      <c r="K5588" s="1"/>
      <c r="L5588" s="1"/>
    </row>
    <row r="5589" spans="11:12">
      <c r="K5589" s="1"/>
      <c r="L5589" s="1"/>
    </row>
    <row r="5590" spans="11:12">
      <c r="K5590" s="1"/>
      <c r="L5590" s="1"/>
    </row>
    <row r="5591" spans="11:12">
      <c r="K5591" s="1"/>
      <c r="L5591" s="1"/>
    </row>
    <row r="5592" spans="11:12">
      <c r="K5592" s="1"/>
      <c r="L5592" s="1"/>
    </row>
    <row r="5593" spans="11:12">
      <c r="K5593" s="1"/>
      <c r="L5593" s="1"/>
    </row>
    <row r="5594" spans="11:12">
      <c r="K5594" s="1"/>
      <c r="L5594" s="1"/>
    </row>
    <row r="5595" spans="11:12">
      <c r="K5595" s="1"/>
      <c r="L5595" s="1"/>
    </row>
    <row r="5596" spans="11:12">
      <c r="K5596" s="1"/>
      <c r="L5596" s="1"/>
    </row>
    <row r="5597" spans="11:12">
      <c r="K5597" s="1"/>
      <c r="L5597" s="1"/>
    </row>
    <row r="5598" spans="11:12">
      <c r="K5598" s="1"/>
      <c r="L5598" s="1"/>
    </row>
    <row r="5599" spans="11:12">
      <c r="K5599" s="1"/>
      <c r="L5599" s="1"/>
    </row>
    <row r="5600" spans="11:12">
      <c r="K5600" s="1"/>
      <c r="L5600" s="1"/>
    </row>
    <row r="5601" spans="11:12">
      <c r="K5601" s="1"/>
      <c r="L5601" s="1"/>
    </row>
    <row r="5602" spans="11:12">
      <c r="K5602" s="1"/>
      <c r="L5602" s="1"/>
    </row>
    <row r="5603" spans="11:12">
      <c r="K5603" s="1"/>
      <c r="L5603" s="1"/>
    </row>
    <row r="5604" spans="11:12">
      <c r="K5604" s="1"/>
      <c r="L5604" s="1"/>
    </row>
    <row r="5605" spans="11:12">
      <c r="K5605" s="1"/>
      <c r="L5605" s="1"/>
    </row>
    <row r="5606" spans="11:12">
      <c r="K5606" s="1"/>
      <c r="L5606" s="1"/>
    </row>
    <row r="5607" spans="11:12">
      <c r="K5607" s="1"/>
      <c r="L5607" s="1"/>
    </row>
    <row r="5608" spans="11:12">
      <c r="K5608" s="1"/>
      <c r="L5608" s="1"/>
    </row>
    <row r="5609" spans="11:12">
      <c r="K5609" s="1"/>
      <c r="L5609" s="1"/>
    </row>
    <row r="5610" spans="11:12">
      <c r="K5610" s="1"/>
      <c r="L5610" s="1"/>
    </row>
    <row r="5611" spans="11:12">
      <c r="K5611" s="1"/>
      <c r="L5611" s="1"/>
    </row>
    <row r="5612" spans="11:12">
      <c r="K5612" s="1"/>
      <c r="L5612" s="1"/>
    </row>
    <row r="5613" spans="11:12">
      <c r="K5613" s="1"/>
      <c r="L5613" s="1"/>
    </row>
    <row r="5614" spans="11:12">
      <c r="K5614" s="1"/>
      <c r="L5614" s="1"/>
    </row>
    <row r="5615" spans="11:12">
      <c r="K5615" s="1"/>
      <c r="L5615" s="1"/>
    </row>
    <row r="5616" spans="11:12">
      <c r="K5616" s="1"/>
      <c r="L5616" s="1"/>
    </row>
    <row r="5617" spans="11:12">
      <c r="K5617" s="1"/>
      <c r="L5617" s="1"/>
    </row>
    <row r="5618" spans="11:12">
      <c r="K5618" s="1"/>
      <c r="L5618" s="1"/>
    </row>
    <row r="5619" spans="11:12">
      <c r="K5619" s="1"/>
      <c r="L5619" s="1"/>
    </row>
    <row r="5620" spans="11:12">
      <c r="K5620" s="1"/>
      <c r="L5620" s="1"/>
    </row>
    <row r="5621" spans="11:12">
      <c r="K5621" s="1"/>
      <c r="L5621" s="1"/>
    </row>
    <row r="5622" spans="11:12">
      <c r="K5622" s="1"/>
      <c r="L5622" s="1"/>
    </row>
    <row r="5623" spans="11:12">
      <c r="K5623" s="1"/>
      <c r="L5623" s="1"/>
    </row>
    <row r="5624" spans="11:12">
      <c r="K5624" s="1"/>
      <c r="L5624" s="1"/>
    </row>
    <row r="5625" spans="11:12">
      <c r="K5625" s="1"/>
      <c r="L5625" s="1"/>
    </row>
    <row r="5626" spans="11:12">
      <c r="K5626" s="1"/>
      <c r="L5626" s="1"/>
    </row>
    <row r="5627" spans="11:12">
      <c r="K5627" s="1"/>
      <c r="L5627" s="1"/>
    </row>
    <row r="5628" spans="11:12">
      <c r="K5628" s="1"/>
      <c r="L5628" s="1"/>
    </row>
    <row r="5629" spans="11:12">
      <c r="K5629" s="1"/>
      <c r="L5629" s="1"/>
    </row>
    <row r="5630" spans="11:12">
      <c r="K5630" s="1"/>
      <c r="L5630" s="1"/>
    </row>
    <row r="5631" spans="11:12">
      <c r="K5631" s="1"/>
      <c r="L5631" s="1"/>
    </row>
    <row r="5632" spans="11:12">
      <c r="K5632" s="1"/>
      <c r="L5632" s="1"/>
    </row>
    <row r="5633" spans="11:12">
      <c r="K5633" s="1"/>
      <c r="L5633" s="1"/>
    </row>
    <row r="5634" spans="11:12">
      <c r="K5634" s="1"/>
      <c r="L5634" s="1"/>
    </row>
    <row r="5635" spans="11:12">
      <c r="K5635" s="1"/>
      <c r="L5635" s="1"/>
    </row>
    <row r="5636" spans="11:12">
      <c r="K5636" s="1"/>
      <c r="L5636" s="1"/>
    </row>
    <row r="5637" spans="11:12">
      <c r="K5637" s="1"/>
      <c r="L5637" s="1"/>
    </row>
    <row r="5638" spans="11:12">
      <c r="K5638" s="1"/>
      <c r="L5638" s="1"/>
    </row>
    <row r="5639" spans="11:12">
      <c r="K5639" s="1"/>
      <c r="L5639" s="1"/>
    </row>
    <row r="5640" spans="11:12">
      <c r="K5640" s="1"/>
      <c r="L5640" s="1"/>
    </row>
    <row r="5641" spans="11:12">
      <c r="K5641" s="1"/>
      <c r="L5641" s="1"/>
    </row>
    <row r="5642" spans="11:12">
      <c r="K5642" s="1"/>
      <c r="L5642" s="1"/>
    </row>
    <row r="5643" spans="11:12">
      <c r="K5643" s="1"/>
      <c r="L5643" s="1"/>
    </row>
    <row r="5644" spans="11:12">
      <c r="K5644" s="1"/>
      <c r="L5644" s="1"/>
    </row>
    <row r="5645" spans="11:12">
      <c r="K5645" s="1"/>
      <c r="L5645" s="1"/>
    </row>
    <row r="5646" spans="11:12">
      <c r="K5646" s="1"/>
      <c r="L5646" s="1"/>
    </row>
    <row r="5647" spans="11:12">
      <c r="K5647" s="1"/>
      <c r="L5647" s="1"/>
    </row>
    <row r="5648" spans="11:12">
      <c r="K5648" s="1"/>
      <c r="L5648" s="1"/>
    </row>
    <row r="5649" spans="11:12">
      <c r="K5649" s="1"/>
      <c r="L5649" s="1"/>
    </row>
    <row r="5650" spans="11:12">
      <c r="K5650" s="1"/>
      <c r="L5650" s="1"/>
    </row>
    <row r="5651" spans="11:12">
      <c r="K5651" s="1"/>
      <c r="L5651" s="1"/>
    </row>
    <row r="5652" spans="11:12">
      <c r="K5652" s="1"/>
      <c r="L5652" s="1"/>
    </row>
    <row r="5653" spans="11:12">
      <c r="K5653" s="1"/>
      <c r="L5653" s="1"/>
    </row>
    <row r="5654" spans="11:12">
      <c r="K5654" s="1"/>
      <c r="L5654" s="1"/>
    </row>
    <row r="5655" spans="11:12">
      <c r="K5655" s="1"/>
      <c r="L5655" s="1"/>
    </row>
    <row r="5656" spans="11:12">
      <c r="K5656" s="1"/>
      <c r="L5656" s="1"/>
    </row>
    <row r="5657" spans="11:12">
      <c r="K5657" s="1"/>
      <c r="L5657" s="1"/>
    </row>
    <row r="5658" spans="11:12">
      <c r="K5658" s="1"/>
      <c r="L5658" s="1"/>
    </row>
    <row r="5659" spans="11:12">
      <c r="K5659" s="1"/>
      <c r="L5659" s="1"/>
    </row>
    <row r="5660" spans="11:12">
      <c r="K5660" s="1"/>
      <c r="L5660" s="1"/>
    </row>
    <row r="5661" spans="11:12">
      <c r="K5661" s="1"/>
      <c r="L5661" s="1"/>
    </row>
    <row r="5662" spans="11:12">
      <c r="K5662" s="1"/>
      <c r="L5662" s="1"/>
    </row>
    <row r="5663" spans="11:12">
      <c r="K5663" s="1"/>
      <c r="L5663" s="1"/>
    </row>
    <row r="5664" spans="11:12">
      <c r="K5664" s="1"/>
      <c r="L5664" s="1"/>
    </row>
    <row r="5665" spans="11:12">
      <c r="K5665" s="1"/>
      <c r="L5665" s="1"/>
    </row>
    <row r="5666" spans="11:12">
      <c r="K5666" s="1"/>
      <c r="L5666" s="1"/>
    </row>
    <row r="5667" spans="11:12">
      <c r="K5667" s="1"/>
      <c r="L5667" s="1"/>
    </row>
    <row r="5668" spans="11:12">
      <c r="K5668" s="1"/>
      <c r="L5668" s="1"/>
    </row>
    <row r="5669" spans="11:12">
      <c r="K5669" s="1"/>
      <c r="L5669" s="1"/>
    </row>
    <row r="5670" spans="11:12">
      <c r="K5670" s="1"/>
      <c r="L5670" s="1"/>
    </row>
    <row r="5671" spans="11:12">
      <c r="K5671" s="1"/>
      <c r="L5671" s="1"/>
    </row>
    <row r="5672" spans="11:12">
      <c r="K5672" s="1"/>
      <c r="L5672" s="1"/>
    </row>
    <row r="5673" spans="11:12">
      <c r="K5673" s="1"/>
      <c r="L5673" s="1"/>
    </row>
    <row r="5674" spans="11:12">
      <c r="K5674" s="1"/>
      <c r="L5674" s="1"/>
    </row>
    <row r="5675" spans="11:12">
      <c r="K5675" s="1"/>
      <c r="L5675" s="1"/>
    </row>
    <row r="5676" spans="11:12">
      <c r="K5676" s="1"/>
      <c r="L5676" s="1"/>
    </row>
    <row r="5677" spans="11:12">
      <c r="K5677" s="1"/>
      <c r="L5677" s="1"/>
    </row>
    <row r="5678" spans="11:12">
      <c r="K5678" s="1"/>
      <c r="L5678" s="1"/>
    </row>
    <row r="5679" spans="11:12">
      <c r="K5679" s="1"/>
      <c r="L5679" s="1"/>
    </row>
    <row r="5680" spans="11:12">
      <c r="K5680" s="1"/>
      <c r="L5680" s="1"/>
    </row>
    <row r="5681" spans="11:12">
      <c r="K5681" s="1"/>
      <c r="L5681" s="1"/>
    </row>
    <row r="5682" spans="11:12">
      <c r="K5682" s="1"/>
      <c r="L5682" s="1"/>
    </row>
    <row r="5683" spans="11:12">
      <c r="K5683" s="1"/>
      <c r="L5683" s="1"/>
    </row>
    <row r="5684" spans="11:12">
      <c r="K5684" s="1"/>
      <c r="L5684" s="1"/>
    </row>
    <row r="5685" spans="11:12">
      <c r="K5685" s="1"/>
      <c r="L5685" s="1"/>
    </row>
    <row r="5686" spans="11:12">
      <c r="K5686" s="1"/>
      <c r="L5686" s="1"/>
    </row>
    <row r="5687" spans="11:12">
      <c r="K5687" s="1"/>
      <c r="L5687" s="1"/>
    </row>
    <row r="5688" spans="11:12">
      <c r="K5688" s="1"/>
      <c r="L5688" s="1"/>
    </row>
    <row r="5689" spans="11:12">
      <c r="K5689" s="1"/>
      <c r="L5689" s="1"/>
    </row>
    <row r="5690" spans="11:12">
      <c r="K5690" s="1"/>
      <c r="L5690" s="1"/>
    </row>
    <row r="5691" spans="11:12">
      <c r="K5691" s="1"/>
      <c r="L5691" s="1"/>
    </row>
    <row r="5692" spans="11:12">
      <c r="K5692" s="1"/>
      <c r="L5692" s="1"/>
    </row>
    <row r="5693" spans="11:12">
      <c r="K5693" s="1"/>
      <c r="L5693" s="1"/>
    </row>
    <row r="5694" spans="11:12">
      <c r="K5694" s="1"/>
      <c r="L5694" s="1"/>
    </row>
    <row r="5695" spans="11:12">
      <c r="K5695" s="1"/>
      <c r="L5695" s="1"/>
    </row>
    <row r="5696" spans="11:12">
      <c r="K5696" s="1"/>
      <c r="L5696" s="1"/>
    </row>
    <row r="5697" spans="11:12">
      <c r="K5697" s="1"/>
      <c r="L5697" s="1"/>
    </row>
    <row r="5698" spans="11:12">
      <c r="K5698" s="1"/>
      <c r="L5698" s="1"/>
    </row>
    <row r="5699" spans="11:12">
      <c r="K5699" s="1"/>
      <c r="L5699" s="1"/>
    </row>
    <row r="5700" spans="11:12">
      <c r="K5700" s="1"/>
      <c r="L5700" s="1"/>
    </row>
    <row r="5701" spans="11:12">
      <c r="K5701" s="1"/>
      <c r="L5701" s="1"/>
    </row>
    <row r="5702" spans="11:12">
      <c r="K5702" s="1"/>
      <c r="L5702" s="1"/>
    </row>
    <row r="5703" spans="11:12">
      <c r="K5703" s="1"/>
      <c r="L5703" s="1"/>
    </row>
    <row r="5704" spans="11:12">
      <c r="K5704" s="1"/>
      <c r="L5704" s="1"/>
    </row>
    <row r="5705" spans="11:12">
      <c r="K5705" s="1"/>
      <c r="L5705" s="1"/>
    </row>
    <row r="5706" spans="11:12">
      <c r="K5706" s="1"/>
      <c r="L5706" s="1"/>
    </row>
    <row r="5707" spans="11:12">
      <c r="K5707" s="1"/>
      <c r="L5707" s="1"/>
    </row>
    <row r="5708" spans="11:12">
      <c r="K5708" s="1"/>
      <c r="L5708" s="1"/>
    </row>
    <row r="5709" spans="11:12">
      <c r="K5709" s="1"/>
      <c r="L5709" s="1"/>
    </row>
    <row r="5710" spans="11:12">
      <c r="K5710" s="1"/>
      <c r="L5710" s="1"/>
    </row>
    <row r="5711" spans="11:12">
      <c r="K5711" s="1"/>
      <c r="L5711" s="1"/>
    </row>
    <row r="5712" spans="11:12">
      <c r="K5712" s="1"/>
      <c r="L5712" s="1"/>
    </row>
    <row r="5713" spans="11:12">
      <c r="K5713" s="1"/>
      <c r="L5713" s="1"/>
    </row>
    <row r="5714" spans="11:12">
      <c r="K5714" s="1"/>
      <c r="L5714" s="1"/>
    </row>
    <row r="5715" spans="11:12">
      <c r="K5715" s="1"/>
      <c r="L5715" s="1"/>
    </row>
    <row r="5716" spans="11:12">
      <c r="K5716" s="1"/>
      <c r="L5716" s="1"/>
    </row>
    <row r="5717" spans="11:12">
      <c r="K5717" s="1"/>
      <c r="L5717" s="1"/>
    </row>
    <row r="5718" spans="11:12">
      <c r="K5718" s="1"/>
      <c r="L5718" s="1"/>
    </row>
    <row r="5719" spans="11:12">
      <c r="K5719" s="1"/>
      <c r="L5719" s="1"/>
    </row>
    <row r="5720" spans="11:12">
      <c r="K5720" s="1"/>
      <c r="L5720" s="1"/>
    </row>
    <row r="5721" spans="11:12">
      <c r="K5721" s="1"/>
      <c r="L5721" s="1"/>
    </row>
    <row r="5722" spans="11:12">
      <c r="K5722" s="1"/>
      <c r="L5722" s="1"/>
    </row>
    <row r="5723" spans="11:12">
      <c r="K5723" s="1"/>
      <c r="L5723" s="1"/>
    </row>
    <row r="5724" spans="11:12">
      <c r="K5724" s="1"/>
      <c r="L5724" s="1"/>
    </row>
    <row r="5725" spans="11:12">
      <c r="K5725" s="1"/>
      <c r="L5725" s="1"/>
    </row>
    <row r="5726" spans="11:12">
      <c r="K5726" s="1"/>
      <c r="L5726" s="1"/>
    </row>
    <row r="5727" spans="11:12">
      <c r="K5727" s="1"/>
      <c r="L5727" s="1"/>
    </row>
    <row r="5728" spans="11:12">
      <c r="K5728" s="1"/>
      <c r="L5728" s="1"/>
    </row>
    <row r="5729" spans="11:12">
      <c r="K5729" s="1"/>
      <c r="L5729" s="1"/>
    </row>
    <row r="5730" spans="11:12">
      <c r="K5730" s="1"/>
      <c r="L5730" s="1"/>
    </row>
    <row r="5731" spans="11:12">
      <c r="K5731" s="1"/>
      <c r="L5731" s="1"/>
    </row>
    <row r="5732" spans="11:12">
      <c r="K5732" s="1"/>
      <c r="L5732" s="1"/>
    </row>
    <row r="5733" spans="11:12">
      <c r="K5733" s="1"/>
      <c r="L5733" s="1"/>
    </row>
    <row r="5734" spans="11:12">
      <c r="K5734" s="1"/>
      <c r="L5734" s="1"/>
    </row>
    <row r="5735" spans="11:12">
      <c r="K5735" s="1"/>
      <c r="L5735" s="1"/>
    </row>
    <row r="5736" spans="11:12">
      <c r="K5736" s="1"/>
      <c r="L5736" s="1"/>
    </row>
    <row r="5737" spans="11:12">
      <c r="K5737" s="1"/>
      <c r="L5737" s="1"/>
    </row>
    <row r="5738" spans="11:12">
      <c r="K5738" s="1"/>
      <c r="L5738" s="1"/>
    </row>
    <row r="5739" spans="11:12">
      <c r="K5739" s="1"/>
      <c r="L5739" s="1"/>
    </row>
    <row r="5740" spans="11:12">
      <c r="K5740" s="1"/>
      <c r="L5740" s="1"/>
    </row>
    <row r="5741" spans="11:12">
      <c r="K5741" s="1"/>
      <c r="L5741" s="1"/>
    </row>
    <row r="5742" spans="11:12">
      <c r="K5742" s="1"/>
      <c r="L5742" s="1"/>
    </row>
    <row r="5743" spans="11:12">
      <c r="K5743" s="1"/>
      <c r="L5743" s="1"/>
    </row>
    <row r="5744" spans="11:12">
      <c r="K5744" s="1"/>
      <c r="L5744" s="1"/>
    </row>
    <row r="5745" spans="11:12">
      <c r="K5745" s="1"/>
      <c r="L5745" s="1"/>
    </row>
    <row r="5746" spans="11:12">
      <c r="K5746" s="1"/>
      <c r="L5746" s="1"/>
    </row>
    <row r="5747" spans="11:12">
      <c r="K5747" s="1"/>
      <c r="L5747" s="1"/>
    </row>
    <row r="5748" spans="11:12">
      <c r="K5748" s="1"/>
      <c r="L5748" s="1"/>
    </row>
    <row r="5749" spans="11:12">
      <c r="K5749" s="1"/>
      <c r="L5749" s="1"/>
    </row>
    <row r="5750" spans="11:12">
      <c r="K5750" s="1"/>
      <c r="L5750" s="1"/>
    </row>
    <row r="5751" spans="11:12">
      <c r="K5751" s="1"/>
      <c r="L5751" s="1"/>
    </row>
    <row r="5752" spans="11:12">
      <c r="K5752" s="1"/>
      <c r="L5752" s="1"/>
    </row>
    <row r="5753" spans="11:12">
      <c r="K5753" s="1"/>
      <c r="L5753" s="1"/>
    </row>
    <row r="5754" spans="11:12">
      <c r="K5754" s="1"/>
      <c r="L5754" s="1"/>
    </row>
    <row r="5755" spans="11:12">
      <c r="K5755" s="1"/>
      <c r="L5755" s="1"/>
    </row>
    <row r="5756" spans="11:12">
      <c r="K5756" s="1"/>
      <c r="L5756" s="1"/>
    </row>
    <row r="5757" spans="11:12">
      <c r="K5757" s="1"/>
      <c r="L5757" s="1"/>
    </row>
    <row r="5758" spans="11:12">
      <c r="K5758" s="1"/>
      <c r="L5758" s="1"/>
    </row>
    <row r="5759" spans="11:12">
      <c r="K5759" s="1"/>
      <c r="L5759" s="1"/>
    </row>
    <row r="5760" spans="11:12">
      <c r="K5760" s="1"/>
      <c r="L5760" s="1"/>
    </row>
    <row r="5761" spans="11:12">
      <c r="K5761" s="1"/>
      <c r="L5761" s="1"/>
    </row>
    <row r="5762" spans="11:12">
      <c r="K5762" s="1"/>
      <c r="L5762" s="1"/>
    </row>
    <row r="5763" spans="11:12">
      <c r="K5763" s="1"/>
      <c r="L5763" s="1"/>
    </row>
    <row r="5764" spans="11:12">
      <c r="K5764" s="1"/>
      <c r="L5764" s="1"/>
    </row>
    <row r="5765" spans="11:12">
      <c r="K5765" s="1"/>
      <c r="L5765" s="1"/>
    </row>
    <row r="5766" spans="11:12">
      <c r="K5766" s="1"/>
      <c r="L5766" s="1"/>
    </row>
    <row r="5767" spans="11:12">
      <c r="K5767" s="1"/>
      <c r="L5767" s="1"/>
    </row>
    <row r="5768" spans="11:12">
      <c r="K5768" s="1"/>
      <c r="L5768" s="1"/>
    </row>
    <row r="5769" spans="11:12">
      <c r="K5769" s="1"/>
      <c r="L5769" s="1"/>
    </row>
    <row r="5770" spans="11:12">
      <c r="K5770" s="1"/>
      <c r="L5770" s="1"/>
    </row>
    <row r="5771" spans="11:12">
      <c r="K5771" s="1"/>
      <c r="L5771" s="1"/>
    </row>
    <row r="5772" spans="11:12">
      <c r="K5772" s="1"/>
      <c r="L5772" s="1"/>
    </row>
    <row r="5773" spans="11:12">
      <c r="K5773" s="1"/>
      <c r="L5773" s="1"/>
    </row>
    <row r="5774" spans="11:12">
      <c r="K5774" s="1"/>
      <c r="L5774" s="1"/>
    </row>
    <row r="5775" spans="11:12">
      <c r="K5775" s="1"/>
      <c r="L5775" s="1"/>
    </row>
    <row r="5776" spans="11:12">
      <c r="K5776" s="1"/>
      <c r="L5776" s="1"/>
    </row>
    <row r="5777" spans="11:12">
      <c r="K5777" s="1"/>
      <c r="L5777" s="1"/>
    </row>
    <row r="5778" spans="11:12">
      <c r="K5778" s="1"/>
      <c r="L5778" s="1"/>
    </row>
    <row r="5779" spans="11:12">
      <c r="K5779" s="1"/>
      <c r="L5779" s="1"/>
    </row>
    <row r="5780" spans="11:12">
      <c r="K5780" s="1"/>
      <c r="L5780" s="1"/>
    </row>
    <row r="5781" spans="11:12">
      <c r="K5781" s="1"/>
      <c r="L5781" s="1"/>
    </row>
    <row r="5782" spans="11:12">
      <c r="K5782" s="1"/>
      <c r="L5782" s="1"/>
    </row>
    <row r="5783" spans="11:12">
      <c r="K5783" s="1"/>
      <c r="L5783" s="1"/>
    </row>
    <row r="5784" spans="11:12">
      <c r="K5784" s="1"/>
      <c r="L5784" s="1"/>
    </row>
    <row r="5785" spans="11:12">
      <c r="K5785" s="1"/>
      <c r="L5785" s="1"/>
    </row>
    <row r="5786" spans="11:12">
      <c r="K5786" s="1"/>
      <c r="L5786" s="1"/>
    </row>
    <row r="5787" spans="11:12">
      <c r="K5787" s="1"/>
      <c r="L5787" s="1"/>
    </row>
    <row r="5788" spans="11:12">
      <c r="K5788" s="1"/>
      <c r="L5788" s="1"/>
    </row>
    <row r="5789" spans="11:12">
      <c r="K5789" s="1"/>
      <c r="L5789" s="1"/>
    </row>
    <row r="5790" spans="11:12">
      <c r="K5790" s="1"/>
      <c r="L5790" s="1"/>
    </row>
    <row r="5791" spans="11:12">
      <c r="K5791" s="1"/>
      <c r="L5791" s="1"/>
    </row>
    <row r="5792" spans="11:12">
      <c r="K5792" s="1"/>
      <c r="L5792" s="1"/>
    </row>
    <row r="5793" spans="11:12">
      <c r="K5793" s="1"/>
      <c r="L5793" s="1"/>
    </row>
    <row r="5794" spans="11:12">
      <c r="K5794" s="1"/>
      <c r="L5794" s="1"/>
    </row>
    <row r="5795" spans="11:12">
      <c r="K5795" s="1"/>
      <c r="L5795" s="1"/>
    </row>
    <row r="5796" spans="11:12">
      <c r="K5796" s="1"/>
      <c r="L5796" s="1"/>
    </row>
    <row r="5797" spans="11:12">
      <c r="K5797" s="1"/>
      <c r="L5797" s="1"/>
    </row>
    <row r="5798" spans="11:12">
      <c r="K5798" s="1"/>
      <c r="L5798" s="1"/>
    </row>
    <row r="5799" spans="11:12">
      <c r="K5799" s="1"/>
      <c r="L5799" s="1"/>
    </row>
    <row r="5800" spans="11:12">
      <c r="K5800" s="1"/>
      <c r="L5800" s="1"/>
    </row>
    <row r="5801" spans="11:12">
      <c r="K5801" s="1"/>
      <c r="L5801" s="1"/>
    </row>
    <row r="5802" spans="11:12">
      <c r="K5802" s="1"/>
      <c r="L5802" s="1"/>
    </row>
    <row r="5803" spans="11:12">
      <c r="K5803" s="1"/>
      <c r="L5803" s="1"/>
    </row>
    <row r="5804" spans="11:12">
      <c r="K5804" s="1"/>
      <c r="L5804" s="1"/>
    </row>
    <row r="5805" spans="11:12">
      <c r="K5805" s="1"/>
      <c r="L5805" s="1"/>
    </row>
    <row r="5806" spans="11:12">
      <c r="K5806" s="1"/>
      <c r="L5806" s="1"/>
    </row>
    <row r="5807" spans="11:12">
      <c r="K5807" s="1"/>
      <c r="L5807" s="1"/>
    </row>
    <row r="5808" spans="11:12">
      <c r="K5808" s="1"/>
      <c r="L5808" s="1"/>
    </row>
    <row r="5809" spans="11:12">
      <c r="K5809" s="1"/>
      <c r="L5809" s="1"/>
    </row>
    <row r="5810" spans="11:12">
      <c r="K5810" s="1"/>
      <c r="L5810" s="1"/>
    </row>
    <row r="5811" spans="11:12">
      <c r="K5811" s="1"/>
      <c r="L5811" s="1"/>
    </row>
    <row r="5812" spans="11:12">
      <c r="K5812" s="1"/>
      <c r="L5812" s="1"/>
    </row>
    <row r="5813" spans="11:12">
      <c r="K5813" s="1"/>
      <c r="L5813" s="1"/>
    </row>
    <row r="5814" spans="11:12">
      <c r="K5814" s="1"/>
      <c r="L5814" s="1"/>
    </row>
    <row r="5815" spans="11:12">
      <c r="K5815" s="1"/>
      <c r="L5815" s="1"/>
    </row>
    <row r="5816" spans="11:12">
      <c r="K5816" s="1"/>
      <c r="L5816" s="1"/>
    </row>
    <row r="5817" spans="11:12">
      <c r="K5817" s="1"/>
      <c r="L5817" s="1"/>
    </row>
    <row r="5818" spans="11:12">
      <c r="K5818" s="1"/>
      <c r="L5818" s="1"/>
    </row>
    <row r="5819" spans="11:12">
      <c r="K5819" s="1"/>
      <c r="L5819" s="1"/>
    </row>
    <row r="5820" spans="11:12">
      <c r="K5820" s="1"/>
      <c r="L5820" s="1"/>
    </row>
    <row r="5821" spans="11:12">
      <c r="K5821" s="1"/>
      <c r="L5821" s="1"/>
    </row>
    <row r="5822" spans="11:12">
      <c r="K5822" s="1"/>
      <c r="L5822" s="1"/>
    </row>
    <row r="5823" spans="11:12">
      <c r="K5823" s="1"/>
      <c r="L5823" s="1"/>
    </row>
    <row r="5824" spans="11:12">
      <c r="K5824" s="1"/>
      <c r="L5824" s="1"/>
    </row>
    <row r="5825" spans="11:12">
      <c r="K5825" s="1"/>
      <c r="L5825" s="1"/>
    </row>
    <row r="5826" spans="11:12">
      <c r="K5826" s="1"/>
      <c r="L5826" s="1"/>
    </row>
    <row r="5827" spans="11:12">
      <c r="K5827" s="1"/>
      <c r="L5827" s="1"/>
    </row>
    <row r="5828" spans="11:12">
      <c r="K5828" s="1"/>
      <c r="L5828" s="1"/>
    </row>
    <row r="5829" spans="11:12">
      <c r="K5829" s="1"/>
      <c r="L5829" s="1"/>
    </row>
    <row r="5830" spans="11:12">
      <c r="K5830" s="1"/>
      <c r="L5830" s="1"/>
    </row>
    <row r="5831" spans="11:12">
      <c r="K5831" s="1"/>
      <c r="L5831" s="1"/>
    </row>
    <row r="5832" spans="11:12">
      <c r="K5832" s="1"/>
      <c r="L5832" s="1"/>
    </row>
    <row r="5833" spans="11:12">
      <c r="K5833" s="1"/>
      <c r="L5833" s="1"/>
    </row>
    <row r="5834" spans="11:12">
      <c r="K5834" s="1"/>
      <c r="L5834" s="1"/>
    </row>
    <row r="5835" spans="11:12">
      <c r="K5835" s="1"/>
      <c r="L5835" s="1"/>
    </row>
    <row r="5836" spans="11:12">
      <c r="K5836" s="1"/>
      <c r="L5836" s="1"/>
    </row>
    <row r="5837" spans="11:12">
      <c r="K5837" s="1"/>
      <c r="L5837" s="1"/>
    </row>
    <row r="5838" spans="11:12">
      <c r="K5838" s="1"/>
      <c r="L5838" s="1"/>
    </row>
    <row r="5839" spans="11:12">
      <c r="K5839" s="1"/>
      <c r="L5839" s="1"/>
    </row>
    <row r="5840" spans="11:12">
      <c r="K5840" s="1"/>
      <c r="L5840" s="1"/>
    </row>
    <row r="5841" spans="11:12">
      <c r="K5841" s="1"/>
      <c r="L5841" s="1"/>
    </row>
    <row r="5842" spans="11:12">
      <c r="K5842" s="1"/>
      <c r="L5842" s="1"/>
    </row>
    <row r="5843" spans="11:12">
      <c r="K5843" s="1"/>
      <c r="L5843" s="1"/>
    </row>
    <row r="5844" spans="11:12">
      <c r="K5844" s="1"/>
      <c r="L5844" s="1"/>
    </row>
    <row r="5845" spans="11:12">
      <c r="K5845" s="1"/>
      <c r="L5845" s="1"/>
    </row>
    <row r="5846" spans="11:12">
      <c r="K5846" s="1"/>
      <c r="L5846" s="1"/>
    </row>
    <row r="5847" spans="11:12">
      <c r="K5847" s="1"/>
      <c r="L5847" s="1"/>
    </row>
    <row r="5848" spans="11:12">
      <c r="K5848" s="1"/>
      <c r="L5848" s="1"/>
    </row>
    <row r="5849" spans="11:12">
      <c r="K5849" s="1"/>
      <c r="L5849" s="1"/>
    </row>
    <row r="5850" spans="11:12">
      <c r="K5850" s="1"/>
      <c r="L5850" s="1"/>
    </row>
    <row r="5851" spans="11:12">
      <c r="K5851" s="1"/>
      <c r="L5851" s="1"/>
    </row>
    <row r="5852" spans="11:12">
      <c r="K5852" s="1"/>
      <c r="L5852" s="1"/>
    </row>
    <row r="5853" spans="11:12">
      <c r="K5853" s="1"/>
      <c r="L5853" s="1"/>
    </row>
    <row r="5854" spans="11:12">
      <c r="K5854" s="1"/>
      <c r="L5854" s="1"/>
    </row>
    <row r="5855" spans="11:12">
      <c r="K5855" s="1"/>
      <c r="L5855" s="1"/>
    </row>
    <row r="5856" spans="11:12">
      <c r="K5856" s="1"/>
      <c r="L5856" s="1"/>
    </row>
    <row r="5857" spans="11:12">
      <c r="K5857" s="1"/>
      <c r="L5857" s="1"/>
    </row>
    <row r="5858" spans="11:12">
      <c r="K5858" s="1"/>
      <c r="L5858" s="1"/>
    </row>
    <row r="5859" spans="11:12">
      <c r="K5859" s="1"/>
      <c r="L5859" s="1"/>
    </row>
    <row r="5860" spans="11:12">
      <c r="K5860" s="1"/>
      <c r="L5860" s="1"/>
    </row>
    <row r="5861" spans="11:12">
      <c r="K5861" s="1"/>
      <c r="L5861" s="1"/>
    </row>
    <row r="5862" spans="11:12">
      <c r="K5862" s="1"/>
      <c r="L5862" s="1"/>
    </row>
    <row r="5863" spans="11:12">
      <c r="K5863" s="1"/>
      <c r="L5863" s="1"/>
    </row>
    <row r="5864" spans="11:12">
      <c r="K5864" s="1"/>
      <c r="L5864" s="1"/>
    </row>
    <row r="5865" spans="11:12">
      <c r="K5865" s="1"/>
      <c r="L5865" s="1"/>
    </row>
    <row r="5866" spans="11:12">
      <c r="K5866" s="1"/>
      <c r="L5866" s="1"/>
    </row>
    <row r="5867" spans="11:12">
      <c r="K5867" s="1"/>
      <c r="L5867" s="1"/>
    </row>
    <row r="5868" spans="11:12">
      <c r="K5868" s="1"/>
      <c r="L5868" s="1"/>
    </row>
    <row r="5869" spans="11:12">
      <c r="K5869" s="1"/>
      <c r="L5869" s="1"/>
    </row>
    <row r="5870" spans="11:12">
      <c r="K5870" s="1"/>
      <c r="L5870" s="1"/>
    </row>
    <row r="5871" spans="11:12">
      <c r="K5871" s="1"/>
      <c r="L5871" s="1"/>
    </row>
    <row r="5872" spans="11:12">
      <c r="K5872" s="1"/>
      <c r="L5872" s="1"/>
    </row>
    <row r="5873" spans="11:12">
      <c r="K5873" s="1"/>
      <c r="L5873" s="1"/>
    </row>
    <row r="5874" spans="11:12">
      <c r="K5874" s="1"/>
      <c r="L5874" s="1"/>
    </row>
    <row r="5875" spans="11:12">
      <c r="K5875" s="1"/>
      <c r="L5875" s="1"/>
    </row>
    <row r="5876" spans="11:12">
      <c r="K5876" s="1"/>
      <c r="L5876" s="1"/>
    </row>
    <row r="5877" spans="11:12">
      <c r="K5877" s="1"/>
      <c r="L5877" s="1"/>
    </row>
    <row r="5878" spans="11:12">
      <c r="K5878" s="1"/>
      <c r="L5878" s="1"/>
    </row>
    <row r="5879" spans="11:12">
      <c r="K5879" s="1"/>
      <c r="L5879" s="1"/>
    </row>
    <row r="5880" spans="11:12">
      <c r="K5880" s="1"/>
      <c r="L5880" s="1"/>
    </row>
    <row r="5881" spans="11:12">
      <c r="K5881" s="1"/>
      <c r="L5881" s="1"/>
    </row>
    <row r="5882" spans="11:12">
      <c r="K5882" s="1"/>
      <c r="L5882" s="1"/>
    </row>
    <row r="5883" spans="11:12">
      <c r="K5883" s="1"/>
      <c r="L5883" s="1"/>
    </row>
    <row r="5884" spans="11:12">
      <c r="K5884" s="1"/>
      <c r="L5884" s="1"/>
    </row>
    <row r="5885" spans="11:12">
      <c r="K5885" s="1"/>
      <c r="L5885" s="1"/>
    </row>
    <row r="5886" spans="11:12">
      <c r="K5886" s="1"/>
      <c r="L5886" s="1"/>
    </row>
    <row r="5887" spans="11:12">
      <c r="K5887" s="1"/>
      <c r="L5887" s="1"/>
    </row>
    <row r="5888" spans="11:12">
      <c r="K5888" s="1"/>
      <c r="L5888" s="1"/>
    </row>
    <row r="5889" spans="11:12">
      <c r="K5889" s="1"/>
      <c r="L5889" s="1"/>
    </row>
    <row r="5890" spans="11:12">
      <c r="K5890" s="1"/>
      <c r="L5890" s="1"/>
    </row>
    <row r="5891" spans="11:12">
      <c r="K5891" s="1"/>
      <c r="L5891" s="1"/>
    </row>
    <row r="5892" spans="11:12">
      <c r="K5892" s="1"/>
      <c r="L5892" s="1"/>
    </row>
    <row r="5893" spans="11:12">
      <c r="K5893" s="1"/>
      <c r="L5893" s="1"/>
    </row>
    <row r="5894" spans="11:12">
      <c r="K5894" s="1"/>
      <c r="L5894" s="1"/>
    </row>
    <row r="5895" spans="11:12">
      <c r="K5895" s="1"/>
      <c r="L5895" s="1"/>
    </row>
    <row r="5896" spans="11:12">
      <c r="K5896" s="1"/>
      <c r="L5896" s="1"/>
    </row>
    <row r="5897" spans="11:12">
      <c r="K5897" s="1"/>
      <c r="L5897" s="1"/>
    </row>
    <row r="5898" spans="11:12">
      <c r="K5898" s="1"/>
      <c r="L5898" s="1"/>
    </row>
    <row r="5899" spans="11:12">
      <c r="K5899" s="1"/>
      <c r="L5899" s="1"/>
    </row>
    <row r="5900" spans="11:12">
      <c r="K5900" s="1"/>
      <c r="L5900" s="1"/>
    </row>
    <row r="5901" spans="11:12">
      <c r="K5901" s="1"/>
      <c r="L5901" s="1"/>
    </row>
    <row r="5902" spans="11:12">
      <c r="K5902" s="1"/>
      <c r="L5902" s="1"/>
    </row>
    <row r="5903" spans="11:12">
      <c r="K5903" s="1"/>
      <c r="L5903" s="1"/>
    </row>
    <row r="5904" spans="11:12">
      <c r="K5904" s="1"/>
      <c r="L5904" s="1"/>
    </row>
    <row r="5905" spans="11:12">
      <c r="K5905" s="1"/>
      <c r="L5905" s="1"/>
    </row>
    <row r="5906" spans="11:12">
      <c r="K5906" s="1"/>
      <c r="L5906" s="1"/>
    </row>
    <row r="5907" spans="11:12">
      <c r="K5907" s="1"/>
      <c r="L5907" s="1"/>
    </row>
    <row r="5908" spans="11:12">
      <c r="K5908" s="1"/>
      <c r="L5908" s="1"/>
    </row>
    <row r="5909" spans="11:12">
      <c r="K5909" s="1"/>
      <c r="L5909" s="1"/>
    </row>
    <row r="5910" spans="11:12">
      <c r="K5910" s="1"/>
      <c r="L5910" s="1"/>
    </row>
    <row r="5911" spans="11:12">
      <c r="K5911" s="1"/>
      <c r="L5911" s="1"/>
    </row>
    <row r="5912" spans="11:12">
      <c r="K5912" s="1"/>
      <c r="L5912" s="1"/>
    </row>
    <row r="5913" spans="11:12">
      <c r="K5913" s="1"/>
      <c r="L5913" s="1"/>
    </row>
    <row r="5914" spans="11:12">
      <c r="K5914" s="1"/>
      <c r="L5914" s="1"/>
    </row>
    <row r="5915" spans="11:12">
      <c r="K5915" s="1"/>
      <c r="L5915" s="1"/>
    </row>
    <row r="5916" spans="11:12">
      <c r="K5916" s="1"/>
      <c r="L5916" s="1"/>
    </row>
    <row r="5917" spans="11:12">
      <c r="K5917" s="1"/>
      <c r="L5917" s="1"/>
    </row>
    <row r="5918" spans="11:12">
      <c r="K5918" s="1"/>
      <c r="L5918" s="1"/>
    </row>
    <row r="5919" spans="11:12">
      <c r="K5919" s="1"/>
      <c r="L5919" s="1"/>
    </row>
    <row r="5920" spans="11:12">
      <c r="K5920" s="1"/>
      <c r="L5920" s="1"/>
    </row>
    <row r="5921" spans="11:12">
      <c r="K5921" s="1"/>
      <c r="L5921" s="1"/>
    </row>
    <row r="5922" spans="11:12">
      <c r="K5922" s="1"/>
      <c r="L5922" s="1"/>
    </row>
    <row r="5923" spans="11:12">
      <c r="K5923" s="1"/>
      <c r="L5923" s="1"/>
    </row>
    <row r="5924" spans="11:12">
      <c r="K5924" s="1"/>
      <c r="L5924" s="1"/>
    </row>
    <row r="5925" spans="11:12">
      <c r="K5925" s="1"/>
      <c r="L5925" s="1"/>
    </row>
    <row r="5926" spans="11:12">
      <c r="K5926" s="1"/>
      <c r="L5926" s="1"/>
    </row>
    <row r="5927" spans="11:12">
      <c r="K5927" s="1"/>
      <c r="L5927" s="1"/>
    </row>
    <row r="5928" spans="11:12">
      <c r="K5928" s="1"/>
      <c r="L5928" s="1"/>
    </row>
    <row r="5929" spans="11:12">
      <c r="K5929" s="1"/>
      <c r="L5929" s="1"/>
    </row>
    <row r="5930" spans="11:12">
      <c r="K5930" s="1"/>
      <c r="L5930" s="1"/>
    </row>
    <row r="5931" spans="11:12">
      <c r="K5931" s="1"/>
      <c r="L5931" s="1"/>
    </row>
    <row r="5932" spans="11:12">
      <c r="K5932" s="1"/>
      <c r="L5932" s="1"/>
    </row>
    <row r="5933" spans="11:12">
      <c r="K5933" s="1"/>
      <c r="L5933" s="1"/>
    </row>
    <row r="5934" spans="11:12">
      <c r="K5934" s="1"/>
      <c r="L5934" s="1"/>
    </row>
    <row r="5935" spans="11:12">
      <c r="K5935" s="1"/>
      <c r="L5935" s="1"/>
    </row>
    <row r="5936" spans="11:12">
      <c r="K5936" s="1"/>
      <c r="L5936" s="1"/>
    </row>
    <row r="5937" spans="11:12">
      <c r="K5937" s="1"/>
      <c r="L5937" s="1"/>
    </row>
    <row r="5938" spans="11:12">
      <c r="K5938" s="1"/>
      <c r="L5938" s="1"/>
    </row>
    <row r="5939" spans="11:12">
      <c r="K5939" s="1"/>
      <c r="L5939" s="1"/>
    </row>
    <row r="5940" spans="11:12">
      <c r="K5940" s="1"/>
      <c r="L5940" s="1"/>
    </row>
    <row r="5941" spans="11:12">
      <c r="K5941" s="1"/>
      <c r="L5941" s="1"/>
    </row>
    <row r="5942" spans="11:12">
      <c r="K5942" s="1"/>
      <c r="L5942" s="1"/>
    </row>
    <row r="5943" spans="11:12">
      <c r="K5943" s="1"/>
      <c r="L5943" s="1"/>
    </row>
    <row r="5944" spans="11:12">
      <c r="K5944" s="1"/>
      <c r="L5944" s="1"/>
    </row>
    <row r="5945" spans="11:12">
      <c r="K5945" s="1"/>
      <c r="L5945" s="1"/>
    </row>
    <row r="5946" spans="11:12">
      <c r="K5946" s="1"/>
      <c r="L5946" s="1"/>
    </row>
    <row r="5947" spans="11:12">
      <c r="K5947" s="1"/>
      <c r="L5947" s="1"/>
    </row>
    <row r="5948" spans="11:12">
      <c r="K5948" s="1"/>
      <c r="L5948" s="1"/>
    </row>
    <row r="5949" spans="11:12">
      <c r="K5949" s="1"/>
      <c r="L5949" s="1"/>
    </row>
    <row r="5950" spans="11:12">
      <c r="K5950" s="1"/>
      <c r="L5950" s="1"/>
    </row>
    <row r="5951" spans="11:12">
      <c r="K5951" s="1"/>
      <c r="L5951" s="1"/>
    </row>
    <row r="5952" spans="11:12">
      <c r="K5952" s="1"/>
      <c r="L5952" s="1"/>
    </row>
    <row r="5953" spans="11:12">
      <c r="K5953" s="1"/>
      <c r="L5953" s="1"/>
    </row>
    <row r="5954" spans="11:12">
      <c r="K5954" s="1"/>
      <c r="L5954" s="1"/>
    </row>
    <row r="5955" spans="11:12">
      <c r="K5955" s="1"/>
      <c r="L5955" s="1"/>
    </row>
    <row r="5956" spans="11:12">
      <c r="K5956" s="1"/>
      <c r="L5956" s="1"/>
    </row>
    <row r="5957" spans="11:12">
      <c r="K5957" s="1"/>
      <c r="L5957" s="1"/>
    </row>
    <row r="5958" spans="11:12">
      <c r="K5958" s="1"/>
      <c r="L5958" s="1"/>
    </row>
    <row r="5959" spans="11:12">
      <c r="K5959" s="1"/>
      <c r="L5959" s="1"/>
    </row>
    <row r="5960" spans="11:12">
      <c r="K5960" s="1"/>
      <c r="L5960" s="1"/>
    </row>
    <row r="5961" spans="11:12">
      <c r="K5961" s="1"/>
      <c r="L5961" s="1"/>
    </row>
    <row r="5962" spans="11:12">
      <c r="K5962" s="1"/>
      <c r="L5962" s="1"/>
    </row>
    <row r="5963" spans="11:12">
      <c r="K5963" s="1"/>
      <c r="L5963" s="1"/>
    </row>
    <row r="5964" spans="11:12">
      <c r="K5964" s="1"/>
      <c r="L5964" s="1"/>
    </row>
    <row r="5965" spans="11:12">
      <c r="K5965" s="1"/>
      <c r="L5965" s="1"/>
    </row>
    <row r="5966" spans="11:12">
      <c r="K5966" s="1"/>
      <c r="L5966" s="1"/>
    </row>
    <row r="5967" spans="11:12">
      <c r="K5967" s="1"/>
      <c r="L5967" s="1"/>
    </row>
    <row r="5968" spans="11:12">
      <c r="K5968" s="1"/>
      <c r="L5968" s="1"/>
    </row>
    <row r="5969" spans="11:12">
      <c r="K5969" s="1"/>
      <c r="L5969" s="1"/>
    </row>
    <row r="5970" spans="11:12">
      <c r="K5970" s="1"/>
      <c r="L5970" s="1"/>
    </row>
    <row r="5971" spans="11:12">
      <c r="K5971" s="1"/>
      <c r="L5971" s="1"/>
    </row>
    <row r="5972" spans="11:12">
      <c r="K5972" s="1"/>
      <c r="L5972" s="1"/>
    </row>
    <row r="5973" spans="11:12">
      <c r="K5973" s="1"/>
      <c r="L5973" s="1"/>
    </row>
    <row r="5974" spans="11:12">
      <c r="K5974" s="1"/>
      <c r="L5974" s="1"/>
    </row>
    <row r="5975" spans="11:12">
      <c r="K5975" s="1"/>
      <c r="L5975" s="1"/>
    </row>
    <row r="5976" spans="11:12">
      <c r="K5976" s="1"/>
      <c r="L5976" s="1"/>
    </row>
    <row r="5977" spans="11:12">
      <c r="K5977" s="1"/>
      <c r="L5977" s="1"/>
    </row>
    <row r="5978" spans="11:12">
      <c r="K5978" s="1"/>
      <c r="L5978" s="1"/>
    </row>
    <row r="5979" spans="11:12">
      <c r="K5979" s="1"/>
      <c r="L5979" s="1"/>
    </row>
    <row r="5980" spans="11:12">
      <c r="K5980" s="1"/>
      <c r="L5980" s="1"/>
    </row>
    <row r="5981" spans="11:12">
      <c r="K5981" s="1"/>
      <c r="L5981" s="1"/>
    </row>
    <row r="5982" spans="11:12">
      <c r="K5982" s="1"/>
      <c r="L5982" s="1"/>
    </row>
    <row r="5983" spans="11:12">
      <c r="K5983" s="1"/>
      <c r="L5983" s="1"/>
    </row>
    <row r="5984" spans="11:12">
      <c r="K5984" s="1"/>
      <c r="L5984" s="1"/>
    </row>
    <row r="5985" spans="11:12">
      <c r="K5985" s="1"/>
      <c r="L5985" s="1"/>
    </row>
    <row r="5986" spans="11:12">
      <c r="K5986" s="1"/>
      <c r="L5986" s="1"/>
    </row>
    <row r="5987" spans="11:12">
      <c r="K5987" s="1"/>
      <c r="L5987" s="1"/>
    </row>
    <row r="5988" spans="11:12">
      <c r="K5988" s="1"/>
      <c r="L5988" s="1"/>
    </row>
    <row r="5989" spans="11:12">
      <c r="K5989" s="1"/>
      <c r="L5989" s="1"/>
    </row>
    <row r="5990" spans="11:12">
      <c r="K5990" s="1"/>
      <c r="L5990" s="1"/>
    </row>
    <row r="5991" spans="11:12">
      <c r="K5991" s="1"/>
      <c r="L5991" s="1"/>
    </row>
    <row r="5992" spans="11:12">
      <c r="K5992" s="1"/>
      <c r="L5992" s="1"/>
    </row>
    <row r="5993" spans="11:12">
      <c r="K5993" s="1"/>
      <c r="L5993" s="1"/>
    </row>
    <row r="5994" spans="11:12">
      <c r="K5994" s="1"/>
      <c r="L5994" s="1"/>
    </row>
    <row r="5995" spans="11:12">
      <c r="K5995" s="1"/>
      <c r="L5995" s="1"/>
    </row>
    <row r="5996" spans="11:12">
      <c r="K5996" s="1"/>
      <c r="L5996" s="1"/>
    </row>
    <row r="5997" spans="11:12">
      <c r="K5997" s="1"/>
      <c r="L5997" s="1"/>
    </row>
    <row r="5998" spans="11:12">
      <c r="K5998" s="1"/>
      <c r="L5998" s="1"/>
    </row>
    <row r="5999" spans="11:12">
      <c r="K5999" s="1"/>
      <c r="L5999" s="1"/>
    </row>
    <row r="6000" spans="11:12">
      <c r="K6000" s="1"/>
      <c r="L6000" s="1"/>
    </row>
    <row r="6001" spans="11:12">
      <c r="K6001" s="1"/>
      <c r="L6001" s="1"/>
    </row>
    <row r="6002" spans="11:12">
      <c r="K6002" s="1"/>
      <c r="L6002" s="1"/>
    </row>
    <row r="6003" spans="11:12">
      <c r="K6003" s="1"/>
      <c r="L6003" s="1"/>
    </row>
    <row r="6004" spans="11:12">
      <c r="K6004" s="1"/>
      <c r="L6004" s="1"/>
    </row>
    <row r="6005" spans="11:12">
      <c r="K6005" s="1"/>
      <c r="L6005" s="1"/>
    </row>
    <row r="6006" spans="11:12">
      <c r="K6006" s="1"/>
      <c r="L6006" s="1"/>
    </row>
    <row r="6007" spans="11:12">
      <c r="K6007" s="1"/>
      <c r="L6007" s="1"/>
    </row>
    <row r="6008" spans="11:12">
      <c r="K6008" s="1"/>
      <c r="L6008" s="1"/>
    </row>
    <row r="6009" spans="11:12">
      <c r="K6009" s="1"/>
      <c r="L6009" s="1"/>
    </row>
    <row r="6010" spans="11:12">
      <c r="K6010" s="1"/>
      <c r="L6010" s="1"/>
    </row>
    <row r="6011" spans="11:12">
      <c r="K6011" s="1"/>
      <c r="L6011" s="1"/>
    </row>
    <row r="6012" spans="11:12">
      <c r="K6012" s="1"/>
      <c r="L6012" s="1"/>
    </row>
    <row r="6013" spans="11:12">
      <c r="K6013" s="1"/>
      <c r="L6013" s="1"/>
    </row>
    <row r="6014" spans="11:12">
      <c r="K6014" s="1"/>
      <c r="L6014" s="1"/>
    </row>
    <row r="6015" spans="11:12">
      <c r="K6015" s="1"/>
      <c r="L6015" s="1"/>
    </row>
    <row r="6016" spans="11:12">
      <c r="K6016" s="1"/>
      <c r="L6016" s="1"/>
    </row>
    <row r="6017" spans="11:12">
      <c r="K6017" s="1"/>
      <c r="L6017" s="1"/>
    </row>
    <row r="6018" spans="11:12">
      <c r="K6018" s="1"/>
      <c r="L6018" s="1"/>
    </row>
    <row r="6019" spans="11:12">
      <c r="K6019" s="1"/>
      <c r="L6019" s="1"/>
    </row>
    <row r="6020" spans="11:12">
      <c r="K6020" s="1"/>
      <c r="L6020" s="1"/>
    </row>
    <row r="6021" spans="11:12">
      <c r="K6021" s="1"/>
      <c r="L6021" s="1"/>
    </row>
    <row r="6022" spans="11:12">
      <c r="K6022" s="1"/>
      <c r="L6022" s="1"/>
    </row>
    <row r="6023" spans="11:12">
      <c r="K6023" s="1"/>
      <c r="L6023" s="1"/>
    </row>
    <row r="6024" spans="11:12">
      <c r="K6024" s="1"/>
      <c r="L6024" s="1"/>
    </row>
    <row r="6025" spans="11:12">
      <c r="K6025" s="1"/>
      <c r="L6025" s="1"/>
    </row>
    <row r="6026" spans="11:12">
      <c r="K6026" s="1"/>
      <c r="L6026" s="1"/>
    </row>
    <row r="6027" spans="11:12">
      <c r="K6027" s="1"/>
      <c r="L6027" s="1"/>
    </row>
    <row r="6028" spans="11:12">
      <c r="K6028" s="1"/>
      <c r="L6028" s="1"/>
    </row>
    <row r="6029" spans="11:12">
      <c r="K6029" s="1"/>
      <c r="L6029" s="1"/>
    </row>
    <row r="6030" spans="11:12">
      <c r="K6030" s="1"/>
      <c r="L6030" s="1"/>
    </row>
    <row r="6031" spans="11:12">
      <c r="K6031" s="1"/>
      <c r="L6031" s="1"/>
    </row>
    <row r="6032" spans="11:12">
      <c r="K6032" s="1"/>
      <c r="L6032" s="1"/>
    </row>
    <row r="6033" spans="11:12">
      <c r="K6033" s="1"/>
      <c r="L6033" s="1"/>
    </row>
    <row r="6034" spans="11:12">
      <c r="K6034" s="1"/>
      <c r="L6034" s="1"/>
    </row>
    <row r="6035" spans="11:12">
      <c r="K6035" s="1"/>
      <c r="L6035" s="1"/>
    </row>
    <row r="6036" spans="11:12">
      <c r="K6036" s="1"/>
      <c r="L6036" s="1"/>
    </row>
    <row r="6037" spans="11:12">
      <c r="K6037" s="1"/>
      <c r="L6037" s="1"/>
    </row>
    <row r="6038" spans="11:12">
      <c r="K6038" s="1"/>
      <c r="L6038" s="1"/>
    </row>
    <row r="6039" spans="11:12">
      <c r="K6039" s="1"/>
      <c r="L6039" s="1"/>
    </row>
    <row r="6040" spans="11:12">
      <c r="K6040" s="1"/>
      <c r="L6040" s="1"/>
    </row>
    <row r="6041" spans="11:12">
      <c r="K6041" s="1"/>
      <c r="L6041" s="1"/>
    </row>
    <row r="6042" spans="11:12">
      <c r="K6042" s="1"/>
      <c r="L6042" s="1"/>
    </row>
    <row r="6043" spans="11:12">
      <c r="K6043" s="1"/>
      <c r="L6043" s="1"/>
    </row>
    <row r="6044" spans="11:12">
      <c r="K6044" s="1"/>
      <c r="L6044" s="1"/>
    </row>
    <row r="6045" spans="11:12">
      <c r="K6045" s="1"/>
      <c r="L6045" s="1"/>
    </row>
    <row r="6046" spans="11:12">
      <c r="K6046" s="1"/>
      <c r="L6046" s="1"/>
    </row>
    <row r="6047" spans="11:12">
      <c r="K6047" s="1"/>
      <c r="L6047" s="1"/>
    </row>
    <row r="6048" spans="11:12">
      <c r="K6048" s="1"/>
      <c r="L6048" s="1"/>
    </row>
    <row r="6049" spans="11:12">
      <c r="K6049" s="1"/>
      <c r="L6049" s="1"/>
    </row>
    <row r="6050" spans="11:12">
      <c r="K6050" s="1"/>
      <c r="L6050" s="1"/>
    </row>
    <row r="6051" spans="11:12">
      <c r="K6051" s="1"/>
      <c r="L6051" s="1"/>
    </row>
    <row r="6052" spans="11:12">
      <c r="K6052" s="1"/>
      <c r="L6052" s="1"/>
    </row>
    <row r="6053" spans="11:12">
      <c r="K6053" s="1"/>
      <c r="L6053" s="1"/>
    </row>
    <row r="6054" spans="11:12">
      <c r="K6054" s="1"/>
      <c r="L6054" s="1"/>
    </row>
    <row r="6055" spans="11:12">
      <c r="K6055" s="1"/>
      <c r="L6055" s="1"/>
    </row>
    <row r="6056" spans="11:12">
      <c r="K6056" s="1"/>
      <c r="L6056" s="1"/>
    </row>
    <row r="6057" spans="11:12">
      <c r="K6057" s="1"/>
      <c r="L6057" s="1"/>
    </row>
    <row r="6058" spans="11:12">
      <c r="K6058" s="1"/>
      <c r="L6058" s="1"/>
    </row>
    <row r="6059" spans="11:12">
      <c r="K6059" s="1"/>
      <c r="L6059" s="1"/>
    </row>
    <row r="6060" spans="11:12">
      <c r="K6060" s="1"/>
      <c r="L6060" s="1"/>
    </row>
    <row r="6061" spans="11:12">
      <c r="K6061" s="1"/>
      <c r="L6061" s="1"/>
    </row>
    <row r="6062" spans="11:12">
      <c r="K6062" s="1"/>
      <c r="L6062" s="1"/>
    </row>
    <row r="6063" spans="11:12">
      <c r="K6063" s="1"/>
      <c r="L6063" s="1"/>
    </row>
    <row r="6064" spans="11:12">
      <c r="K6064" s="1"/>
      <c r="L6064" s="1"/>
    </row>
    <row r="6065" spans="11:12">
      <c r="K6065" s="1"/>
      <c r="L6065" s="1"/>
    </row>
    <row r="6066" spans="11:12">
      <c r="K6066" s="1"/>
      <c r="L6066" s="1"/>
    </row>
    <row r="6067" spans="11:12">
      <c r="K6067" s="1"/>
      <c r="L6067" s="1"/>
    </row>
    <row r="6068" spans="11:12">
      <c r="K6068" s="1"/>
      <c r="L6068" s="1"/>
    </row>
    <row r="6069" spans="11:12">
      <c r="K6069" s="1"/>
      <c r="L6069" s="1"/>
    </row>
    <row r="6070" spans="11:12">
      <c r="K6070" s="1"/>
      <c r="L6070" s="1"/>
    </row>
    <row r="6071" spans="11:12">
      <c r="K6071" s="1"/>
      <c r="L6071" s="1"/>
    </row>
    <row r="6072" spans="11:12">
      <c r="K6072" s="1"/>
      <c r="L6072" s="1"/>
    </row>
    <row r="6073" spans="11:12">
      <c r="K6073" s="1"/>
      <c r="L6073" s="1"/>
    </row>
    <row r="6074" spans="11:12">
      <c r="K6074" s="1"/>
      <c r="L6074" s="1"/>
    </row>
    <row r="6075" spans="11:12">
      <c r="K6075" s="1"/>
      <c r="L6075" s="1"/>
    </row>
    <row r="6076" spans="11:12">
      <c r="K6076" s="1"/>
      <c r="L6076" s="1"/>
    </row>
    <row r="6077" spans="11:12">
      <c r="K6077" s="1"/>
      <c r="L6077" s="1"/>
    </row>
    <row r="6078" spans="11:12">
      <c r="K6078" s="1"/>
      <c r="L6078" s="1"/>
    </row>
    <row r="6079" spans="11:12">
      <c r="K6079" s="1"/>
      <c r="L6079" s="1"/>
    </row>
    <row r="6080" spans="11:12">
      <c r="K6080" s="1"/>
      <c r="L6080" s="1"/>
    </row>
    <row r="6081" spans="11:12">
      <c r="K6081" s="1"/>
      <c r="L6081" s="1"/>
    </row>
    <row r="6082" spans="11:12">
      <c r="K6082" s="1"/>
      <c r="L6082" s="1"/>
    </row>
    <row r="6083" spans="11:12">
      <c r="K6083" s="1"/>
      <c r="L6083" s="1"/>
    </row>
    <row r="6084" spans="11:12">
      <c r="K6084" s="1"/>
      <c r="L6084" s="1"/>
    </row>
    <row r="6085" spans="11:12">
      <c r="K6085" s="1"/>
      <c r="L6085" s="1"/>
    </row>
    <row r="6086" spans="11:12">
      <c r="K6086" s="1"/>
      <c r="L6086" s="1"/>
    </row>
    <row r="6087" spans="11:12">
      <c r="K6087" s="1"/>
      <c r="L6087" s="1"/>
    </row>
    <row r="6088" spans="11:12">
      <c r="K6088" s="1"/>
      <c r="L6088" s="1"/>
    </row>
    <row r="6089" spans="11:12">
      <c r="K6089" s="1"/>
      <c r="L6089" s="1"/>
    </row>
    <row r="6090" spans="11:12">
      <c r="K6090" s="1"/>
      <c r="L6090" s="1"/>
    </row>
    <row r="6091" spans="11:12">
      <c r="K6091" s="1"/>
      <c r="L6091" s="1"/>
    </row>
    <row r="6092" spans="11:12">
      <c r="K6092" s="1"/>
      <c r="L6092" s="1"/>
    </row>
    <row r="6093" spans="11:12">
      <c r="K6093" s="1"/>
      <c r="L6093" s="1"/>
    </row>
    <row r="6094" spans="11:12">
      <c r="K6094" s="1"/>
      <c r="L6094" s="1"/>
    </row>
    <row r="6095" spans="11:12">
      <c r="K6095" s="1"/>
      <c r="L6095" s="1"/>
    </row>
    <row r="6096" spans="11:12">
      <c r="K6096" s="1"/>
      <c r="L6096" s="1"/>
    </row>
    <row r="6097" spans="11:12">
      <c r="K6097" s="1"/>
      <c r="L6097" s="1"/>
    </row>
    <row r="6098" spans="11:12">
      <c r="K6098" s="1"/>
      <c r="L6098" s="1"/>
    </row>
    <row r="6099" spans="11:12">
      <c r="K6099" s="1"/>
      <c r="L6099" s="1"/>
    </row>
    <row r="6100" spans="11:12">
      <c r="K6100" s="1"/>
      <c r="L6100" s="1"/>
    </row>
    <row r="6101" spans="11:12">
      <c r="K6101" s="1"/>
      <c r="L6101" s="1"/>
    </row>
    <row r="6102" spans="11:12">
      <c r="K6102" s="1"/>
      <c r="L6102" s="1"/>
    </row>
    <row r="6103" spans="11:12">
      <c r="K6103" s="1"/>
      <c r="L6103" s="1"/>
    </row>
    <row r="6104" spans="11:12">
      <c r="K6104" s="1"/>
      <c r="L6104" s="1"/>
    </row>
    <row r="6105" spans="11:12">
      <c r="K6105" s="1"/>
      <c r="L6105" s="1"/>
    </row>
    <row r="6106" spans="11:12">
      <c r="K6106" s="1"/>
      <c r="L6106" s="1"/>
    </row>
    <row r="6107" spans="11:12">
      <c r="K6107" s="1"/>
      <c r="L6107" s="1"/>
    </row>
    <row r="6108" spans="11:12">
      <c r="K6108" s="1"/>
      <c r="L6108" s="1"/>
    </row>
    <row r="6109" spans="11:12">
      <c r="K6109" s="1"/>
      <c r="L6109" s="1"/>
    </row>
    <row r="6110" spans="11:12">
      <c r="K6110" s="1"/>
      <c r="L6110" s="1"/>
    </row>
    <row r="6111" spans="11:12">
      <c r="K6111" s="1"/>
      <c r="L6111" s="1"/>
    </row>
    <row r="6112" spans="11:12">
      <c r="K6112" s="1"/>
      <c r="L6112" s="1"/>
    </row>
    <row r="6113" spans="11:12">
      <c r="K6113" s="1"/>
      <c r="L6113" s="1"/>
    </row>
    <row r="6114" spans="11:12">
      <c r="K6114" s="1"/>
      <c r="L6114" s="1"/>
    </row>
    <row r="6115" spans="11:12">
      <c r="K6115" s="1"/>
      <c r="L6115" s="1"/>
    </row>
    <row r="6116" spans="11:12">
      <c r="K6116" s="1"/>
      <c r="L6116" s="1"/>
    </row>
    <row r="6117" spans="11:12">
      <c r="K6117" s="1"/>
      <c r="L6117" s="1"/>
    </row>
    <row r="6118" spans="11:12">
      <c r="K6118" s="1"/>
      <c r="L6118" s="1"/>
    </row>
    <row r="6119" spans="11:12">
      <c r="K6119" s="1"/>
      <c r="L6119" s="1"/>
    </row>
    <row r="6120" spans="11:12">
      <c r="K6120" s="1"/>
      <c r="L6120" s="1"/>
    </row>
    <row r="6121" spans="11:12">
      <c r="K6121" s="1"/>
      <c r="L6121" s="1"/>
    </row>
    <row r="6122" spans="11:12">
      <c r="K6122" s="1"/>
      <c r="L6122" s="1"/>
    </row>
    <row r="6123" spans="11:12">
      <c r="K6123" s="1"/>
      <c r="L6123" s="1"/>
    </row>
    <row r="6124" spans="11:12">
      <c r="K6124" s="1"/>
      <c r="L6124" s="1"/>
    </row>
    <row r="6125" spans="11:12">
      <c r="K6125" s="1"/>
      <c r="L6125" s="1"/>
    </row>
    <row r="6126" spans="11:12">
      <c r="K6126" s="1"/>
      <c r="L6126" s="1"/>
    </row>
    <row r="6127" spans="11:12">
      <c r="K6127" s="1"/>
      <c r="L6127" s="1"/>
    </row>
    <row r="6128" spans="11:12">
      <c r="K6128" s="1"/>
      <c r="L6128" s="1"/>
    </row>
    <row r="6129" spans="11:12">
      <c r="K6129" s="1"/>
      <c r="L6129" s="1"/>
    </row>
    <row r="6130" spans="11:12">
      <c r="K6130" s="1"/>
      <c r="L6130" s="1"/>
    </row>
    <row r="6131" spans="11:12">
      <c r="K6131" s="1"/>
      <c r="L6131" s="1"/>
    </row>
    <row r="6132" spans="11:12">
      <c r="K6132" s="1"/>
      <c r="L6132" s="1"/>
    </row>
    <row r="6133" spans="11:12">
      <c r="K6133" s="1"/>
      <c r="L6133" s="1"/>
    </row>
    <row r="6134" spans="11:12">
      <c r="K6134" s="1"/>
      <c r="L6134" s="1"/>
    </row>
    <row r="6135" spans="11:12">
      <c r="K6135" s="1"/>
      <c r="L6135" s="1"/>
    </row>
    <row r="6136" spans="11:12">
      <c r="K6136" s="1"/>
      <c r="L6136" s="1"/>
    </row>
    <row r="6137" spans="11:12">
      <c r="K6137" s="1"/>
      <c r="L6137" s="1"/>
    </row>
    <row r="6138" spans="11:12">
      <c r="K6138" s="1"/>
      <c r="L6138" s="1"/>
    </row>
    <row r="6139" spans="11:12">
      <c r="K6139" s="1"/>
      <c r="L6139" s="1"/>
    </row>
    <row r="6140" spans="11:12">
      <c r="K6140" s="1"/>
      <c r="L6140" s="1"/>
    </row>
    <row r="6141" spans="11:12">
      <c r="K6141" s="1"/>
      <c r="L6141" s="1"/>
    </row>
    <row r="6142" spans="11:12">
      <c r="K6142" s="1"/>
      <c r="L6142" s="1"/>
    </row>
    <row r="6143" spans="11:12">
      <c r="K6143" s="1"/>
      <c r="L6143" s="1"/>
    </row>
    <row r="6144" spans="11:12">
      <c r="K6144" s="1"/>
      <c r="L6144" s="1"/>
    </row>
    <row r="6145" spans="11:12">
      <c r="K6145" s="1"/>
      <c r="L6145" s="1"/>
    </row>
    <row r="6146" spans="11:12">
      <c r="K6146" s="1"/>
      <c r="L6146" s="1"/>
    </row>
    <row r="6147" spans="11:12">
      <c r="K6147" s="1"/>
      <c r="L6147" s="1"/>
    </row>
    <row r="6148" spans="11:12">
      <c r="K6148" s="1"/>
      <c r="L6148" s="1"/>
    </row>
    <row r="6149" spans="11:12">
      <c r="K6149" s="1"/>
      <c r="L6149" s="1"/>
    </row>
    <row r="6150" spans="11:12">
      <c r="K6150" s="1"/>
      <c r="L6150" s="1"/>
    </row>
    <row r="6151" spans="11:12">
      <c r="K6151" s="1"/>
      <c r="L6151" s="1"/>
    </row>
    <row r="6152" spans="11:12">
      <c r="K6152" s="1"/>
      <c r="L6152" s="1"/>
    </row>
    <row r="6153" spans="11:12">
      <c r="K6153" s="1"/>
      <c r="L6153" s="1"/>
    </row>
    <row r="6154" spans="11:12">
      <c r="K6154" s="1"/>
      <c r="L6154" s="1"/>
    </row>
    <row r="6155" spans="11:12">
      <c r="K6155" s="1"/>
      <c r="L6155" s="1"/>
    </row>
    <row r="6156" spans="11:12">
      <c r="K6156" s="1"/>
      <c r="L6156" s="1"/>
    </row>
    <row r="6157" spans="11:12">
      <c r="K6157" s="1"/>
      <c r="L6157" s="1"/>
    </row>
    <row r="6158" spans="11:12">
      <c r="K6158" s="1"/>
      <c r="L6158" s="1"/>
    </row>
    <row r="6159" spans="11:12">
      <c r="K6159" s="1"/>
      <c r="L6159" s="1"/>
    </row>
    <row r="6160" spans="11:12">
      <c r="K6160" s="1"/>
      <c r="L6160" s="1"/>
    </row>
    <row r="6161" spans="11:12">
      <c r="K6161" s="1"/>
      <c r="L6161" s="1"/>
    </row>
    <row r="6162" spans="11:12">
      <c r="K6162" s="1"/>
      <c r="L6162" s="1"/>
    </row>
    <row r="6163" spans="11:12">
      <c r="K6163" s="1"/>
      <c r="L6163" s="1"/>
    </row>
    <row r="6164" spans="11:12">
      <c r="K6164" s="1"/>
      <c r="L6164" s="1"/>
    </row>
    <row r="6165" spans="11:12">
      <c r="K6165" s="1"/>
      <c r="L6165" s="1"/>
    </row>
    <row r="6166" spans="11:12">
      <c r="K6166" s="1"/>
      <c r="L6166" s="1"/>
    </row>
    <row r="6167" spans="11:12">
      <c r="K6167" s="1"/>
      <c r="L6167" s="1"/>
    </row>
    <row r="6168" spans="11:12">
      <c r="K6168" s="1"/>
      <c r="L6168" s="1"/>
    </row>
    <row r="6169" spans="11:12">
      <c r="K6169" s="1"/>
      <c r="L6169" s="1"/>
    </row>
    <row r="6170" spans="11:12">
      <c r="K6170" s="1"/>
      <c r="L6170" s="1"/>
    </row>
    <row r="6171" spans="11:12">
      <c r="K6171" s="1"/>
      <c r="L6171" s="1"/>
    </row>
    <row r="6172" spans="11:12">
      <c r="K6172" s="1"/>
      <c r="L6172" s="1"/>
    </row>
    <row r="6173" spans="11:12">
      <c r="K6173" s="1"/>
      <c r="L6173" s="1"/>
    </row>
    <row r="6174" spans="11:12">
      <c r="K6174" s="1"/>
      <c r="L6174" s="1"/>
    </row>
    <row r="6175" spans="11:12">
      <c r="K6175" s="1"/>
      <c r="L6175" s="1"/>
    </row>
    <row r="6176" spans="11:12">
      <c r="K6176" s="1"/>
      <c r="L6176" s="1"/>
    </row>
    <row r="6177" spans="11:12">
      <c r="K6177" s="1"/>
      <c r="L6177" s="1"/>
    </row>
    <row r="6178" spans="11:12">
      <c r="K6178" s="1"/>
      <c r="L6178" s="1"/>
    </row>
    <row r="6179" spans="11:12">
      <c r="K6179" s="1"/>
      <c r="L6179" s="1"/>
    </row>
    <row r="6180" spans="11:12">
      <c r="K6180" s="1"/>
      <c r="L6180" s="1"/>
    </row>
    <row r="6181" spans="11:12">
      <c r="K6181" s="1"/>
      <c r="L6181" s="1"/>
    </row>
    <row r="6182" spans="11:12">
      <c r="K6182" s="1"/>
      <c r="L6182" s="1"/>
    </row>
    <row r="6183" spans="11:12">
      <c r="K6183" s="1"/>
      <c r="L6183" s="1"/>
    </row>
    <row r="6184" spans="11:12">
      <c r="K6184" s="1"/>
      <c r="L6184" s="1"/>
    </row>
    <row r="6185" spans="11:12">
      <c r="K6185" s="1"/>
      <c r="L6185" s="1"/>
    </row>
    <row r="6186" spans="11:12">
      <c r="K6186" s="1"/>
      <c r="L6186" s="1"/>
    </row>
    <row r="6187" spans="11:12">
      <c r="K6187" s="1"/>
      <c r="L6187" s="1"/>
    </row>
    <row r="6188" spans="11:12">
      <c r="K6188" s="1"/>
      <c r="L6188" s="1"/>
    </row>
    <row r="6189" spans="11:12">
      <c r="K6189" s="1"/>
      <c r="L6189" s="1"/>
    </row>
    <row r="6190" spans="11:12">
      <c r="K6190" s="1"/>
      <c r="L6190" s="1"/>
    </row>
    <row r="6191" spans="11:12">
      <c r="K6191" s="1"/>
      <c r="L6191" s="1"/>
    </row>
    <row r="6192" spans="11:12">
      <c r="K6192" s="1"/>
      <c r="L6192" s="1"/>
    </row>
    <row r="6193" spans="11:12">
      <c r="K6193" s="1"/>
      <c r="L6193" s="1"/>
    </row>
    <row r="6194" spans="11:12">
      <c r="K6194" s="1"/>
      <c r="L6194" s="1"/>
    </row>
    <row r="6195" spans="11:12">
      <c r="K6195" s="1"/>
      <c r="L6195" s="1"/>
    </row>
    <row r="6196" spans="11:12">
      <c r="K6196" s="1"/>
      <c r="L6196" s="1"/>
    </row>
    <row r="6197" spans="11:12">
      <c r="K6197" s="1"/>
      <c r="L6197" s="1"/>
    </row>
    <row r="6198" spans="11:12">
      <c r="K6198" s="1"/>
      <c r="L6198" s="1"/>
    </row>
    <row r="6199" spans="11:12">
      <c r="K6199" s="1"/>
      <c r="L6199" s="1"/>
    </row>
    <row r="6200" spans="11:12">
      <c r="K6200" s="1"/>
      <c r="L6200" s="1"/>
    </row>
    <row r="6201" spans="11:12">
      <c r="K6201" s="1"/>
      <c r="L6201" s="1"/>
    </row>
    <row r="6202" spans="11:12">
      <c r="K6202" s="1"/>
      <c r="L6202" s="1"/>
    </row>
    <row r="6203" spans="11:12">
      <c r="K6203" s="1"/>
      <c r="L6203" s="1"/>
    </row>
    <row r="6204" spans="11:12">
      <c r="K6204" s="1"/>
      <c r="L6204" s="1"/>
    </row>
    <row r="6205" spans="11:12">
      <c r="K6205" s="1"/>
      <c r="L6205" s="1"/>
    </row>
    <row r="6206" spans="11:12">
      <c r="K6206" s="1"/>
      <c r="L6206" s="1"/>
    </row>
    <row r="6207" spans="11:12">
      <c r="K6207" s="1"/>
      <c r="L6207" s="1"/>
    </row>
    <row r="6208" spans="11:12">
      <c r="K6208" s="1"/>
      <c r="L6208" s="1"/>
    </row>
    <row r="6209" spans="11:12">
      <c r="K6209" s="1"/>
      <c r="L6209" s="1"/>
    </row>
    <row r="6210" spans="11:12">
      <c r="K6210" s="1"/>
      <c r="L6210" s="1"/>
    </row>
    <row r="6211" spans="11:12">
      <c r="K6211" s="1"/>
      <c r="L6211" s="1"/>
    </row>
    <row r="6212" spans="11:12">
      <c r="K6212" s="1"/>
      <c r="L6212" s="1"/>
    </row>
    <row r="6213" spans="11:12">
      <c r="K6213" s="1"/>
      <c r="L6213" s="1"/>
    </row>
    <row r="6214" spans="11:12">
      <c r="K6214" s="1"/>
      <c r="L6214" s="1"/>
    </row>
    <row r="6215" spans="11:12">
      <c r="K6215" s="1"/>
      <c r="L6215" s="1"/>
    </row>
    <row r="6216" spans="11:12">
      <c r="K6216" s="1"/>
      <c r="L6216" s="1"/>
    </row>
    <row r="6217" spans="11:12">
      <c r="K6217" s="1"/>
      <c r="L6217" s="1"/>
    </row>
    <row r="6218" spans="11:12">
      <c r="K6218" s="1"/>
      <c r="L6218" s="1"/>
    </row>
    <row r="6219" spans="11:12">
      <c r="K6219" s="1"/>
      <c r="L6219" s="1"/>
    </row>
    <row r="6220" spans="11:12">
      <c r="K6220" s="1"/>
      <c r="L6220" s="1"/>
    </row>
    <row r="6221" spans="11:12">
      <c r="K6221" s="1"/>
      <c r="L6221" s="1"/>
    </row>
    <row r="6222" spans="11:12">
      <c r="K6222" s="1"/>
      <c r="L6222" s="1"/>
    </row>
    <row r="6223" spans="11:12">
      <c r="K6223" s="1"/>
      <c r="L6223" s="1"/>
    </row>
    <row r="6224" spans="11:12">
      <c r="K6224" s="1"/>
      <c r="L6224" s="1"/>
    </row>
    <row r="6225" spans="11:12">
      <c r="K6225" s="1"/>
      <c r="L6225" s="1"/>
    </row>
    <row r="6226" spans="11:12">
      <c r="K6226" s="1"/>
      <c r="L6226" s="1"/>
    </row>
    <row r="6227" spans="11:12">
      <c r="K6227" s="1"/>
      <c r="L6227" s="1"/>
    </row>
    <row r="6228" spans="11:12">
      <c r="K6228" s="1"/>
      <c r="L6228" s="1"/>
    </row>
    <row r="6229" spans="11:12">
      <c r="K6229" s="1"/>
      <c r="L6229" s="1"/>
    </row>
    <row r="6230" spans="11:12">
      <c r="K6230" s="1"/>
      <c r="L6230" s="1"/>
    </row>
    <row r="6231" spans="11:12">
      <c r="K6231" s="1"/>
      <c r="L6231" s="1"/>
    </row>
    <row r="6232" spans="11:12">
      <c r="K6232" s="1"/>
      <c r="L6232" s="1"/>
    </row>
    <row r="6233" spans="11:12">
      <c r="K6233" s="1"/>
      <c r="L6233" s="1"/>
    </row>
    <row r="6234" spans="11:12">
      <c r="K6234" s="1"/>
      <c r="L6234" s="1"/>
    </row>
    <row r="6235" spans="11:12">
      <c r="K6235" s="1"/>
      <c r="L6235" s="1"/>
    </row>
    <row r="6236" spans="11:12">
      <c r="K6236" s="1"/>
      <c r="L6236" s="1"/>
    </row>
    <row r="6237" spans="11:12">
      <c r="K6237" s="1"/>
      <c r="L6237" s="1"/>
    </row>
    <row r="6238" spans="11:12">
      <c r="K6238" s="1"/>
      <c r="L6238" s="1"/>
    </row>
    <row r="6239" spans="11:12">
      <c r="K6239" s="1"/>
      <c r="L6239" s="1"/>
    </row>
    <row r="6240" spans="11:12">
      <c r="K6240" s="1"/>
      <c r="L6240" s="1"/>
    </row>
    <row r="6241" spans="11:12">
      <c r="K6241" s="1"/>
      <c r="L6241" s="1"/>
    </row>
    <row r="6242" spans="11:12">
      <c r="K6242" s="1"/>
      <c r="L6242" s="1"/>
    </row>
    <row r="6243" spans="11:12">
      <c r="K6243" s="1"/>
      <c r="L6243" s="1"/>
    </row>
    <row r="6244" spans="11:12">
      <c r="K6244" s="1"/>
      <c r="L6244" s="1"/>
    </row>
    <row r="6245" spans="11:12">
      <c r="K6245" s="1"/>
      <c r="L6245" s="1"/>
    </row>
    <row r="6246" spans="11:12">
      <c r="K6246" s="1"/>
      <c r="L6246" s="1"/>
    </row>
    <row r="6247" spans="11:12">
      <c r="K6247" s="1"/>
      <c r="L6247" s="1"/>
    </row>
    <row r="6248" spans="11:12">
      <c r="K6248" s="1"/>
      <c r="L6248" s="1"/>
    </row>
    <row r="6249" spans="11:12">
      <c r="K6249" s="1"/>
      <c r="L6249" s="1"/>
    </row>
    <row r="6250" spans="11:12">
      <c r="K6250" s="1"/>
      <c r="L6250" s="1"/>
    </row>
    <row r="6251" spans="11:12">
      <c r="K6251" s="1"/>
      <c r="L6251" s="1"/>
    </row>
    <row r="6252" spans="11:12">
      <c r="K6252" s="1"/>
      <c r="L6252" s="1"/>
    </row>
    <row r="6253" spans="11:12">
      <c r="K6253" s="1"/>
      <c r="L6253" s="1"/>
    </row>
    <row r="6254" spans="11:12">
      <c r="K6254" s="1"/>
      <c r="L6254" s="1"/>
    </row>
    <row r="6255" spans="11:12">
      <c r="K6255" s="1"/>
      <c r="L6255" s="1"/>
    </row>
    <row r="6256" spans="11:12">
      <c r="K6256" s="1"/>
      <c r="L6256" s="1"/>
    </row>
    <row r="6257" spans="11:12">
      <c r="K6257" s="1"/>
      <c r="L6257" s="1"/>
    </row>
    <row r="6258" spans="11:12">
      <c r="K6258" s="1"/>
      <c r="L6258" s="1"/>
    </row>
    <row r="6259" spans="11:12">
      <c r="K6259" s="1"/>
      <c r="L6259" s="1"/>
    </row>
    <row r="6260" spans="11:12">
      <c r="K6260" s="1"/>
      <c r="L6260" s="1"/>
    </row>
    <row r="6261" spans="11:12">
      <c r="K6261" s="1"/>
      <c r="L6261" s="1"/>
    </row>
    <row r="6262" spans="11:12">
      <c r="K6262" s="1"/>
      <c r="L6262" s="1"/>
    </row>
    <row r="6263" spans="11:12">
      <c r="K6263" s="1"/>
      <c r="L6263" s="1"/>
    </row>
    <row r="6264" spans="11:12">
      <c r="K6264" s="1"/>
      <c r="L6264" s="1"/>
    </row>
    <row r="6265" spans="11:12">
      <c r="K6265" s="1"/>
      <c r="L6265" s="1"/>
    </row>
    <row r="6266" spans="11:12">
      <c r="K6266" s="1"/>
      <c r="L6266" s="1"/>
    </row>
    <row r="6267" spans="11:12">
      <c r="K6267" s="1"/>
      <c r="L6267" s="1"/>
    </row>
    <row r="6268" spans="11:12">
      <c r="K6268" s="1"/>
      <c r="L6268" s="1"/>
    </row>
    <row r="6269" spans="11:12">
      <c r="K6269" s="1"/>
      <c r="L6269" s="1"/>
    </row>
    <row r="6270" spans="11:12">
      <c r="K6270" s="1"/>
      <c r="L6270" s="1"/>
    </row>
    <row r="6271" spans="11:12">
      <c r="K6271" s="1"/>
      <c r="L6271" s="1"/>
    </row>
    <row r="6272" spans="11:12">
      <c r="K6272" s="1"/>
      <c r="L6272" s="1"/>
    </row>
    <row r="6273" spans="11:12">
      <c r="K6273" s="1"/>
      <c r="L6273" s="1"/>
    </row>
    <row r="6274" spans="11:12">
      <c r="K6274" s="1"/>
      <c r="L6274" s="1"/>
    </row>
    <row r="6275" spans="11:12">
      <c r="K6275" s="1"/>
      <c r="L6275" s="1"/>
    </row>
    <row r="6276" spans="11:12">
      <c r="K6276" s="1"/>
      <c r="L6276" s="1"/>
    </row>
    <row r="6277" spans="11:12">
      <c r="K6277" s="1"/>
      <c r="L6277" s="1"/>
    </row>
    <row r="6278" spans="11:12">
      <c r="K6278" s="1"/>
      <c r="L6278" s="1"/>
    </row>
    <row r="6279" spans="11:12">
      <c r="K6279" s="1"/>
      <c r="L6279" s="1"/>
    </row>
    <row r="6280" spans="11:12">
      <c r="K6280" s="1"/>
      <c r="L6280" s="1"/>
    </row>
    <row r="6281" spans="11:12">
      <c r="K6281" s="1"/>
      <c r="L6281" s="1"/>
    </row>
    <row r="6282" spans="11:12">
      <c r="K6282" s="1"/>
      <c r="L6282" s="1"/>
    </row>
    <row r="6283" spans="11:12">
      <c r="K6283" s="1"/>
      <c r="L6283" s="1"/>
    </row>
    <row r="6284" spans="11:12">
      <c r="K6284" s="1"/>
      <c r="L6284" s="1"/>
    </row>
    <row r="6285" spans="11:12">
      <c r="K6285" s="1"/>
      <c r="L6285" s="1"/>
    </row>
    <row r="6286" spans="11:12">
      <c r="K6286" s="1"/>
      <c r="L6286" s="1"/>
    </row>
    <row r="6287" spans="11:12">
      <c r="K6287" s="1"/>
      <c r="L6287" s="1"/>
    </row>
    <row r="6288" spans="11:12">
      <c r="K6288" s="1"/>
      <c r="L6288" s="1"/>
    </row>
    <row r="6289" spans="11:12">
      <c r="K6289" s="1"/>
      <c r="L6289" s="1"/>
    </row>
    <row r="6290" spans="11:12">
      <c r="K6290" s="1"/>
      <c r="L6290" s="1"/>
    </row>
    <row r="6291" spans="11:12">
      <c r="K6291" s="1"/>
      <c r="L6291" s="1"/>
    </row>
    <row r="6292" spans="11:12">
      <c r="K6292" s="1"/>
      <c r="L6292" s="1"/>
    </row>
    <row r="6293" spans="11:12">
      <c r="K6293" s="1"/>
      <c r="L6293" s="1"/>
    </row>
    <row r="6294" spans="11:12">
      <c r="K6294" s="1"/>
      <c r="L6294" s="1"/>
    </row>
    <row r="6295" spans="11:12">
      <c r="K6295" s="1"/>
      <c r="L6295" s="1"/>
    </row>
    <row r="6296" spans="11:12">
      <c r="K6296" s="1"/>
      <c r="L6296" s="1"/>
    </row>
    <row r="6297" spans="11:12">
      <c r="K6297" s="1"/>
      <c r="L6297" s="1"/>
    </row>
    <row r="6298" spans="11:12">
      <c r="K6298" s="1"/>
      <c r="L6298" s="1"/>
    </row>
    <row r="6299" spans="11:12">
      <c r="K6299" s="1"/>
      <c r="L6299" s="1"/>
    </row>
    <row r="6300" spans="11:12">
      <c r="K6300" s="1"/>
      <c r="L6300" s="1"/>
    </row>
    <row r="6301" spans="11:12">
      <c r="K6301" s="1"/>
      <c r="L6301" s="1"/>
    </row>
    <row r="6302" spans="11:12">
      <c r="K6302" s="1"/>
      <c r="L6302" s="1"/>
    </row>
    <row r="6303" spans="11:12">
      <c r="K6303" s="1"/>
      <c r="L6303" s="1"/>
    </row>
    <row r="6304" spans="11:12">
      <c r="K6304" s="1"/>
      <c r="L6304" s="1"/>
    </row>
    <row r="6305" spans="11:12">
      <c r="K6305" s="1"/>
      <c r="L6305" s="1"/>
    </row>
    <row r="6306" spans="11:12">
      <c r="K6306" s="1"/>
      <c r="L6306" s="1"/>
    </row>
    <row r="6307" spans="11:12">
      <c r="K6307" s="1"/>
      <c r="L6307" s="1"/>
    </row>
    <row r="6308" spans="11:12">
      <c r="K6308" s="1"/>
      <c r="L6308" s="1"/>
    </row>
    <row r="6309" spans="11:12">
      <c r="K6309" s="1"/>
      <c r="L6309" s="1"/>
    </row>
    <row r="6310" spans="11:12">
      <c r="K6310" s="1"/>
      <c r="L6310" s="1"/>
    </row>
    <row r="6311" spans="11:12">
      <c r="K6311" s="1"/>
      <c r="L6311" s="1"/>
    </row>
    <row r="6312" spans="11:12">
      <c r="K6312" s="1"/>
      <c r="L6312" s="1"/>
    </row>
    <row r="6313" spans="11:12">
      <c r="K6313" s="1"/>
      <c r="L6313" s="1"/>
    </row>
    <row r="6314" spans="11:12">
      <c r="K6314" s="1"/>
      <c r="L6314" s="1"/>
    </row>
    <row r="6315" spans="11:12">
      <c r="K6315" s="1"/>
      <c r="L6315" s="1"/>
    </row>
    <row r="6316" spans="11:12">
      <c r="K6316" s="1"/>
      <c r="L6316" s="1"/>
    </row>
    <row r="6317" spans="11:12">
      <c r="K6317" s="1"/>
      <c r="L6317" s="1"/>
    </row>
    <row r="6318" spans="11:12">
      <c r="K6318" s="1"/>
      <c r="L6318" s="1"/>
    </row>
    <row r="6319" spans="11:12">
      <c r="K6319" s="1"/>
      <c r="L6319" s="1"/>
    </row>
    <row r="6320" spans="11:12">
      <c r="K6320" s="1"/>
      <c r="L6320" s="1"/>
    </row>
    <row r="6321" spans="11:12">
      <c r="K6321" s="1"/>
      <c r="L6321" s="1"/>
    </row>
    <row r="6322" spans="11:12">
      <c r="K6322" s="1"/>
      <c r="L6322" s="1"/>
    </row>
    <row r="6323" spans="11:12">
      <c r="K6323" s="1"/>
      <c r="L6323" s="1"/>
    </row>
    <row r="6324" spans="11:12">
      <c r="K6324" s="1"/>
      <c r="L6324" s="1"/>
    </row>
    <row r="6325" spans="11:12">
      <c r="K6325" s="1"/>
      <c r="L6325" s="1"/>
    </row>
    <row r="6326" spans="11:12">
      <c r="K6326" s="1"/>
      <c r="L6326" s="1"/>
    </row>
    <row r="6327" spans="11:12">
      <c r="K6327" s="1"/>
      <c r="L6327" s="1"/>
    </row>
    <row r="6328" spans="11:12">
      <c r="K6328" s="1"/>
      <c r="L6328" s="1"/>
    </row>
    <row r="6329" spans="11:12">
      <c r="K6329" s="1"/>
      <c r="L6329" s="1"/>
    </row>
    <row r="6330" spans="11:12">
      <c r="K6330" s="1"/>
      <c r="L6330" s="1"/>
    </row>
    <row r="6331" spans="11:12">
      <c r="K6331" s="1"/>
      <c r="L6331" s="1"/>
    </row>
    <row r="6332" spans="11:12">
      <c r="K6332" s="1"/>
      <c r="L6332" s="1"/>
    </row>
    <row r="6333" spans="11:12">
      <c r="K6333" s="1"/>
      <c r="L6333" s="1"/>
    </row>
    <row r="6334" spans="11:12">
      <c r="K6334" s="1"/>
      <c r="L6334" s="1"/>
    </row>
    <row r="6335" spans="11:12">
      <c r="K6335" s="1"/>
      <c r="L6335" s="1"/>
    </row>
    <row r="6336" spans="11:12">
      <c r="K6336" s="1"/>
      <c r="L6336" s="1"/>
    </row>
    <row r="6337" spans="11:12">
      <c r="K6337" s="1"/>
      <c r="L6337" s="1"/>
    </row>
    <row r="6338" spans="11:12">
      <c r="K6338" s="1"/>
      <c r="L6338" s="1"/>
    </row>
    <row r="6339" spans="11:12">
      <c r="K6339" s="1"/>
      <c r="L6339" s="1"/>
    </row>
    <row r="6340" spans="11:12">
      <c r="K6340" s="1"/>
      <c r="L6340" s="1"/>
    </row>
    <row r="6341" spans="11:12">
      <c r="K6341" s="1"/>
      <c r="L6341" s="1"/>
    </row>
    <row r="6342" spans="11:12">
      <c r="K6342" s="1"/>
      <c r="L6342" s="1"/>
    </row>
    <row r="6343" spans="11:12">
      <c r="K6343" s="1"/>
      <c r="L6343" s="1"/>
    </row>
    <row r="6344" spans="11:12">
      <c r="K6344" s="1"/>
      <c r="L6344" s="1"/>
    </row>
    <row r="6345" spans="11:12">
      <c r="K6345" s="1"/>
      <c r="L6345" s="1"/>
    </row>
    <row r="6346" spans="11:12">
      <c r="K6346" s="1"/>
      <c r="L6346" s="1"/>
    </row>
    <row r="6347" spans="11:12">
      <c r="K6347" s="1"/>
      <c r="L6347" s="1"/>
    </row>
    <row r="6348" spans="11:12">
      <c r="K6348" s="1"/>
      <c r="L6348" s="1"/>
    </row>
    <row r="6349" spans="11:12">
      <c r="K6349" s="1"/>
      <c r="L6349" s="1"/>
    </row>
    <row r="6350" spans="11:12">
      <c r="K6350" s="1"/>
      <c r="L6350" s="1"/>
    </row>
    <row r="6351" spans="11:12">
      <c r="K6351" s="1"/>
      <c r="L6351" s="1"/>
    </row>
    <row r="6352" spans="11:12">
      <c r="K6352" s="1"/>
      <c r="L6352" s="1"/>
    </row>
    <row r="6353" spans="11:12">
      <c r="K6353" s="1"/>
      <c r="L6353" s="1"/>
    </row>
    <row r="6354" spans="11:12">
      <c r="K6354" s="1"/>
      <c r="L6354" s="1"/>
    </row>
    <row r="6355" spans="11:12">
      <c r="K6355" s="1"/>
      <c r="L6355" s="1"/>
    </row>
    <row r="6356" spans="11:12">
      <c r="K6356" s="1"/>
      <c r="L6356" s="1"/>
    </row>
    <row r="6357" spans="11:12">
      <c r="K6357" s="1"/>
      <c r="L6357" s="1"/>
    </row>
    <row r="6358" spans="11:12">
      <c r="K6358" s="1"/>
      <c r="L6358" s="1"/>
    </row>
    <row r="6359" spans="11:12">
      <c r="K6359" s="1"/>
      <c r="L6359" s="1"/>
    </row>
    <row r="6360" spans="11:12">
      <c r="K6360" s="1"/>
      <c r="L6360" s="1"/>
    </row>
    <row r="6361" spans="11:12">
      <c r="K6361" s="1"/>
      <c r="L6361" s="1"/>
    </row>
    <row r="6362" spans="11:12">
      <c r="K6362" s="1"/>
      <c r="L6362" s="1"/>
    </row>
    <row r="6363" spans="11:12">
      <c r="K6363" s="1"/>
      <c r="L6363" s="1"/>
    </row>
    <row r="6364" spans="11:12">
      <c r="K6364" s="1"/>
      <c r="L6364" s="1"/>
    </row>
    <row r="6365" spans="11:12">
      <c r="K6365" s="1"/>
      <c r="L6365" s="1"/>
    </row>
    <row r="6366" spans="11:12">
      <c r="K6366" s="1"/>
      <c r="L6366" s="1"/>
    </row>
    <row r="6367" spans="11:12">
      <c r="K6367" s="1"/>
      <c r="L6367" s="1"/>
    </row>
    <row r="6368" spans="11:12">
      <c r="K6368" s="1"/>
      <c r="L6368" s="1"/>
    </row>
    <row r="6369" spans="11:12">
      <c r="K6369" s="1"/>
      <c r="L6369" s="1"/>
    </row>
    <row r="6370" spans="11:12">
      <c r="K6370" s="1"/>
      <c r="L6370" s="1"/>
    </row>
    <row r="6371" spans="11:12">
      <c r="K6371" s="1"/>
      <c r="L6371" s="1"/>
    </row>
    <row r="6372" spans="11:12">
      <c r="K6372" s="1"/>
      <c r="L6372" s="1"/>
    </row>
    <row r="6373" spans="11:12">
      <c r="K6373" s="1"/>
      <c r="L6373" s="1"/>
    </row>
    <row r="6374" spans="11:12">
      <c r="K6374" s="1"/>
      <c r="L6374" s="1"/>
    </row>
    <row r="6375" spans="11:12">
      <c r="K6375" s="1"/>
      <c r="L6375" s="1"/>
    </row>
    <row r="6376" spans="11:12">
      <c r="K6376" s="1"/>
      <c r="L6376" s="1"/>
    </row>
    <row r="6377" spans="11:12">
      <c r="K6377" s="1"/>
      <c r="L6377" s="1"/>
    </row>
    <row r="6378" spans="11:12">
      <c r="K6378" s="1"/>
      <c r="L6378" s="1"/>
    </row>
    <row r="6379" spans="11:12">
      <c r="K6379" s="1"/>
      <c r="L6379" s="1"/>
    </row>
    <row r="6380" spans="11:12">
      <c r="K6380" s="1"/>
      <c r="L6380" s="1"/>
    </row>
    <row r="6381" spans="11:12">
      <c r="K6381" s="1"/>
      <c r="L6381" s="1"/>
    </row>
    <row r="6382" spans="11:12">
      <c r="K6382" s="1"/>
      <c r="L6382" s="1"/>
    </row>
    <row r="6383" spans="11:12">
      <c r="K6383" s="1"/>
      <c r="L6383" s="1"/>
    </row>
    <row r="6384" spans="11:12">
      <c r="K6384" s="1"/>
      <c r="L6384" s="1"/>
    </row>
    <row r="6385" spans="11:12">
      <c r="K6385" s="1"/>
      <c r="L6385" s="1"/>
    </row>
    <row r="6386" spans="11:12">
      <c r="K6386" s="1"/>
      <c r="L6386" s="1"/>
    </row>
    <row r="6387" spans="11:12">
      <c r="K6387" s="1"/>
      <c r="L6387" s="1"/>
    </row>
    <row r="6388" spans="11:12">
      <c r="K6388" s="1"/>
      <c r="L6388" s="1"/>
    </row>
    <row r="6389" spans="11:12">
      <c r="K6389" s="1"/>
      <c r="L6389" s="1"/>
    </row>
    <row r="6390" spans="11:12">
      <c r="K6390" s="1"/>
      <c r="L6390" s="1"/>
    </row>
    <row r="6391" spans="11:12">
      <c r="K6391" s="1"/>
      <c r="L6391" s="1"/>
    </row>
    <row r="6392" spans="11:12">
      <c r="K6392" s="1"/>
      <c r="L6392" s="1"/>
    </row>
    <row r="6393" spans="11:12">
      <c r="K6393" s="1"/>
      <c r="L6393" s="1"/>
    </row>
    <row r="6394" spans="11:12">
      <c r="K6394" s="1"/>
      <c r="L6394" s="1"/>
    </row>
    <row r="6395" spans="11:12">
      <c r="K6395" s="1"/>
      <c r="L6395" s="1"/>
    </row>
    <row r="6396" spans="11:12">
      <c r="K6396" s="1"/>
      <c r="L6396" s="1"/>
    </row>
    <row r="6397" spans="11:12">
      <c r="K6397" s="1"/>
      <c r="L6397" s="1"/>
    </row>
    <row r="6398" spans="11:12">
      <c r="K6398" s="1"/>
      <c r="L6398" s="1"/>
    </row>
    <row r="6399" spans="11:12">
      <c r="K6399" s="1"/>
      <c r="L6399" s="1"/>
    </row>
    <row r="6400" spans="11:12">
      <c r="K6400" s="1"/>
      <c r="L6400" s="1"/>
    </row>
    <row r="6401" spans="11:12">
      <c r="K6401" s="1"/>
      <c r="L6401" s="1"/>
    </row>
    <row r="6402" spans="11:12">
      <c r="K6402" s="1"/>
      <c r="L6402" s="1"/>
    </row>
    <row r="6403" spans="11:12">
      <c r="K6403" s="1"/>
      <c r="L6403" s="1"/>
    </row>
    <row r="6404" spans="11:12">
      <c r="K6404" s="1"/>
      <c r="L6404" s="1"/>
    </row>
    <row r="6405" spans="11:12">
      <c r="K6405" s="1"/>
      <c r="L6405" s="1"/>
    </row>
    <row r="6406" spans="11:12">
      <c r="K6406" s="1"/>
      <c r="L6406" s="1"/>
    </row>
    <row r="6407" spans="11:12">
      <c r="K6407" s="1"/>
      <c r="L6407" s="1"/>
    </row>
    <row r="6408" spans="11:12">
      <c r="K6408" s="1"/>
      <c r="L6408" s="1"/>
    </row>
    <row r="6409" spans="11:12">
      <c r="K6409" s="1"/>
      <c r="L6409" s="1"/>
    </row>
    <row r="6410" spans="11:12">
      <c r="K6410" s="1"/>
      <c r="L6410" s="1"/>
    </row>
    <row r="6411" spans="11:12">
      <c r="K6411" s="1"/>
      <c r="L6411" s="1"/>
    </row>
    <row r="6412" spans="11:12">
      <c r="K6412" s="1"/>
      <c r="L6412" s="1"/>
    </row>
    <row r="6413" spans="11:12">
      <c r="K6413" s="1"/>
      <c r="L6413" s="1"/>
    </row>
    <row r="6414" spans="11:12">
      <c r="K6414" s="1"/>
      <c r="L6414" s="1"/>
    </row>
    <row r="6415" spans="11:12">
      <c r="K6415" s="1"/>
      <c r="L6415" s="1"/>
    </row>
    <row r="6416" spans="11:12">
      <c r="K6416" s="1"/>
      <c r="L6416" s="1"/>
    </row>
    <row r="6417" spans="11:12">
      <c r="K6417" s="1"/>
      <c r="L6417" s="1"/>
    </row>
    <row r="6418" spans="11:12">
      <c r="K6418" s="1"/>
      <c r="L6418" s="1"/>
    </row>
    <row r="6419" spans="11:12">
      <c r="K6419" s="1"/>
      <c r="L6419" s="1"/>
    </row>
    <row r="6420" spans="11:12">
      <c r="K6420" s="1"/>
      <c r="L6420" s="1"/>
    </row>
    <row r="6421" spans="11:12">
      <c r="K6421" s="1"/>
      <c r="L6421" s="1"/>
    </row>
    <row r="6422" spans="11:12">
      <c r="K6422" s="1"/>
      <c r="L6422" s="1"/>
    </row>
    <row r="6423" spans="11:12">
      <c r="K6423" s="1"/>
      <c r="L6423" s="1"/>
    </row>
    <row r="6424" spans="11:12">
      <c r="K6424" s="1"/>
      <c r="L6424" s="1"/>
    </row>
    <row r="6425" spans="11:12">
      <c r="K6425" s="1"/>
      <c r="L6425" s="1"/>
    </row>
    <row r="6426" spans="11:12">
      <c r="K6426" s="1"/>
      <c r="L6426" s="1"/>
    </row>
    <row r="6427" spans="11:12">
      <c r="K6427" s="1"/>
      <c r="L6427" s="1"/>
    </row>
    <row r="6428" spans="11:12">
      <c r="K6428" s="1"/>
      <c r="L6428" s="1"/>
    </row>
    <row r="6429" spans="11:12">
      <c r="K6429" s="1"/>
      <c r="L6429" s="1"/>
    </row>
    <row r="6430" spans="11:12">
      <c r="K6430" s="1"/>
      <c r="L6430" s="1"/>
    </row>
    <row r="6431" spans="11:12">
      <c r="K6431" s="1"/>
      <c r="L6431" s="1"/>
    </row>
    <row r="6432" spans="11:12">
      <c r="K6432" s="1"/>
      <c r="L6432" s="1"/>
    </row>
    <row r="6433" spans="11:12">
      <c r="K6433" s="1"/>
      <c r="L6433" s="1"/>
    </row>
    <row r="6434" spans="11:12">
      <c r="K6434" s="1"/>
      <c r="L6434" s="1"/>
    </row>
    <row r="6435" spans="11:12">
      <c r="K6435" s="1"/>
      <c r="L6435" s="1"/>
    </row>
    <row r="6436" spans="11:12">
      <c r="K6436" s="1"/>
      <c r="L6436" s="1"/>
    </row>
    <row r="6437" spans="11:12">
      <c r="K6437" s="1"/>
      <c r="L6437" s="1"/>
    </row>
    <row r="6438" spans="11:12">
      <c r="K6438" s="1"/>
      <c r="L6438" s="1"/>
    </row>
    <row r="6439" spans="11:12">
      <c r="K6439" s="1"/>
      <c r="L6439" s="1"/>
    </row>
    <row r="6440" spans="11:12">
      <c r="K6440" s="1"/>
      <c r="L6440" s="1"/>
    </row>
    <row r="6441" spans="11:12">
      <c r="K6441" s="1"/>
      <c r="L6441" s="1"/>
    </row>
    <row r="6442" spans="11:12">
      <c r="K6442" s="1"/>
      <c r="L6442" s="1"/>
    </row>
    <row r="6443" spans="11:12">
      <c r="K6443" s="1"/>
      <c r="L6443" s="1"/>
    </row>
    <row r="6444" spans="11:12">
      <c r="K6444" s="1"/>
      <c r="L6444" s="1"/>
    </row>
    <row r="6445" spans="11:12">
      <c r="K6445" s="1"/>
      <c r="L6445" s="1"/>
    </row>
    <row r="6446" spans="11:12">
      <c r="K6446" s="1"/>
      <c r="L6446" s="1"/>
    </row>
    <row r="6447" spans="11:12">
      <c r="K6447" s="1"/>
      <c r="L6447" s="1"/>
    </row>
    <row r="6448" spans="11:12">
      <c r="K6448" s="1"/>
      <c r="L6448" s="1"/>
    </row>
    <row r="6449" spans="11:12">
      <c r="K6449" s="1"/>
      <c r="L6449" s="1"/>
    </row>
    <row r="6450" spans="11:12">
      <c r="K6450" s="1"/>
      <c r="L6450" s="1"/>
    </row>
    <row r="6451" spans="11:12">
      <c r="K6451" s="1"/>
      <c r="L6451" s="1"/>
    </row>
    <row r="6452" spans="11:12">
      <c r="K6452" s="1"/>
      <c r="L6452" s="1"/>
    </row>
    <row r="6453" spans="11:12">
      <c r="K6453" s="1"/>
      <c r="L6453" s="1"/>
    </row>
    <row r="6454" spans="11:12">
      <c r="K6454" s="1"/>
      <c r="L6454" s="1"/>
    </row>
    <row r="6455" spans="11:12">
      <c r="K6455" s="1"/>
      <c r="L6455" s="1"/>
    </row>
    <row r="6456" spans="11:12">
      <c r="K6456" s="1"/>
      <c r="L6456" s="1"/>
    </row>
    <row r="6457" spans="11:12">
      <c r="K6457" s="1"/>
      <c r="L6457" s="1"/>
    </row>
    <row r="6458" spans="11:12">
      <c r="K6458" s="1"/>
      <c r="L6458" s="1"/>
    </row>
    <row r="6459" spans="11:12">
      <c r="K6459" s="1"/>
      <c r="L6459" s="1"/>
    </row>
    <row r="6460" spans="11:12">
      <c r="K6460" s="1"/>
      <c r="L6460" s="1"/>
    </row>
    <row r="6461" spans="11:12">
      <c r="K6461" s="1"/>
      <c r="L6461" s="1"/>
    </row>
    <row r="6462" spans="11:12">
      <c r="K6462" s="1"/>
      <c r="L6462" s="1"/>
    </row>
    <row r="6463" spans="11:12">
      <c r="K6463" s="1"/>
      <c r="L6463" s="1"/>
    </row>
    <row r="6464" spans="11:12">
      <c r="K6464" s="1"/>
      <c r="L6464" s="1"/>
    </row>
    <row r="6465" spans="11:12">
      <c r="K6465" s="1"/>
      <c r="L6465" s="1"/>
    </row>
    <row r="6466" spans="11:12">
      <c r="K6466" s="1"/>
      <c r="L6466" s="1"/>
    </row>
    <row r="6467" spans="11:12">
      <c r="K6467" s="1"/>
      <c r="L6467" s="1"/>
    </row>
    <row r="6468" spans="11:12">
      <c r="K6468" s="1"/>
      <c r="L6468" s="1"/>
    </row>
    <row r="6469" spans="11:12">
      <c r="K6469" s="1"/>
      <c r="L6469" s="1"/>
    </row>
    <row r="6470" spans="11:12">
      <c r="K6470" s="1"/>
      <c r="L6470" s="1"/>
    </row>
    <row r="6471" spans="11:12">
      <c r="K6471" s="1"/>
      <c r="L6471" s="1"/>
    </row>
    <row r="6472" spans="11:12">
      <c r="K6472" s="1"/>
      <c r="L6472" s="1"/>
    </row>
    <row r="6473" spans="11:12">
      <c r="K6473" s="1"/>
      <c r="L6473" s="1"/>
    </row>
    <row r="6474" spans="11:12">
      <c r="K6474" s="1"/>
      <c r="L6474" s="1"/>
    </row>
    <row r="6475" spans="11:12">
      <c r="K6475" s="1"/>
      <c r="L6475" s="1"/>
    </row>
    <row r="6476" spans="11:12">
      <c r="K6476" s="1"/>
      <c r="L6476" s="1"/>
    </row>
    <row r="6477" spans="11:12">
      <c r="K6477" s="1"/>
      <c r="L6477" s="1"/>
    </row>
    <row r="6478" spans="11:12">
      <c r="K6478" s="1"/>
      <c r="L6478" s="1"/>
    </row>
    <row r="6479" spans="11:12">
      <c r="K6479" s="1"/>
      <c r="L6479" s="1"/>
    </row>
    <row r="6480" spans="11:12">
      <c r="K6480" s="1"/>
      <c r="L6480" s="1"/>
    </row>
    <row r="6481" spans="11:12">
      <c r="K6481" s="1"/>
      <c r="L6481" s="1"/>
    </row>
    <row r="6482" spans="11:12">
      <c r="K6482" s="1"/>
      <c r="L6482" s="1"/>
    </row>
    <row r="6483" spans="11:12">
      <c r="K6483" s="1"/>
      <c r="L6483" s="1"/>
    </row>
    <row r="6484" spans="11:12">
      <c r="K6484" s="1"/>
      <c r="L6484" s="1"/>
    </row>
    <row r="6485" spans="11:12">
      <c r="K6485" s="1"/>
      <c r="L6485" s="1"/>
    </row>
    <row r="6486" spans="11:12">
      <c r="K6486" s="1"/>
      <c r="L6486" s="1"/>
    </row>
    <row r="6487" spans="11:12">
      <c r="K6487" s="1"/>
      <c r="L6487" s="1"/>
    </row>
    <row r="6488" spans="11:12">
      <c r="K6488" s="1"/>
      <c r="L6488" s="1"/>
    </row>
    <row r="6489" spans="11:12">
      <c r="K6489" s="1"/>
      <c r="L6489" s="1"/>
    </row>
    <row r="6490" spans="11:12">
      <c r="K6490" s="1"/>
      <c r="L6490" s="1"/>
    </row>
    <row r="6491" spans="11:12">
      <c r="K6491" s="1"/>
      <c r="L6491" s="1"/>
    </row>
    <row r="6492" spans="11:12">
      <c r="K6492" s="1"/>
      <c r="L6492" s="1"/>
    </row>
    <row r="6493" spans="11:12">
      <c r="K6493" s="1"/>
      <c r="L6493" s="1"/>
    </row>
    <row r="6494" spans="11:12">
      <c r="K6494" s="1"/>
      <c r="L6494" s="1"/>
    </row>
    <row r="6495" spans="11:12">
      <c r="K6495" s="1"/>
      <c r="L6495" s="1"/>
    </row>
    <row r="6496" spans="11:12">
      <c r="K6496" s="1"/>
      <c r="L6496" s="1"/>
    </row>
    <row r="6497" spans="11:12">
      <c r="K6497" s="1"/>
      <c r="L6497" s="1"/>
    </row>
    <row r="6498" spans="11:12">
      <c r="K6498" s="1"/>
      <c r="L6498" s="1"/>
    </row>
    <row r="6499" spans="11:12">
      <c r="K6499" s="1"/>
      <c r="L6499" s="1"/>
    </row>
    <row r="6500" spans="11:12">
      <c r="K6500" s="1"/>
      <c r="L6500" s="1"/>
    </row>
    <row r="6501" spans="11:12">
      <c r="K6501" s="1"/>
      <c r="L6501" s="1"/>
    </row>
    <row r="6502" spans="11:12">
      <c r="K6502" s="1"/>
      <c r="L6502" s="1"/>
    </row>
    <row r="6503" spans="11:12">
      <c r="K6503" s="1"/>
      <c r="L6503" s="1"/>
    </row>
    <row r="6504" spans="11:12">
      <c r="K6504" s="1"/>
      <c r="L6504" s="1"/>
    </row>
    <row r="6505" spans="11:12">
      <c r="K6505" s="1"/>
      <c r="L6505" s="1"/>
    </row>
    <row r="6506" spans="11:12">
      <c r="K6506" s="1"/>
      <c r="L6506" s="1"/>
    </row>
    <row r="6507" spans="11:12">
      <c r="K6507" s="1"/>
      <c r="L6507" s="1"/>
    </row>
    <row r="6508" spans="11:12">
      <c r="K6508" s="1"/>
      <c r="L6508" s="1"/>
    </row>
    <row r="6509" spans="11:12">
      <c r="K6509" s="1"/>
      <c r="L6509" s="1"/>
    </row>
    <row r="6510" spans="11:12">
      <c r="K6510" s="1"/>
      <c r="L6510" s="1"/>
    </row>
    <row r="6511" spans="11:12">
      <c r="K6511" s="1"/>
      <c r="L6511" s="1"/>
    </row>
    <row r="6512" spans="11:12">
      <c r="K6512" s="1"/>
      <c r="L6512" s="1"/>
    </row>
    <row r="6513" spans="11:12">
      <c r="K6513" s="1"/>
      <c r="L6513" s="1"/>
    </row>
    <row r="6514" spans="11:12">
      <c r="K6514" s="1"/>
      <c r="L6514" s="1"/>
    </row>
    <row r="6515" spans="11:12">
      <c r="K6515" s="1"/>
      <c r="L6515" s="1"/>
    </row>
    <row r="6516" spans="11:12">
      <c r="K6516" s="1"/>
      <c r="L6516" s="1"/>
    </row>
    <row r="6517" spans="11:12">
      <c r="K6517" s="1"/>
      <c r="L6517" s="1"/>
    </row>
    <row r="6518" spans="11:12">
      <c r="K6518" s="1"/>
      <c r="L6518" s="1"/>
    </row>
    <row r="6519" spans="11:12">
      <c r="K6519" s="1"/>
      <c r="L6519" s="1"/>
    </row>
    <row r="6520" spans="11:12">
      <c r="K6520" s="1"/>
      <c r="L6520" s="1"/>
    </row>
    <row r="6521" spans="11:12">
      <c r="K6521" s="1"/>
      <c r="L6521" s="1"/>
    </row>
    <row r="6522" spans="11:12">
      <c r="K6522" s="1"/>
      <c r="L6522" s="1"/>
    </row>
    <row r="6523" spans="11:12">
      <c r="K6523" s="1"/>
      <c r="L6523" s="1"/>
    </row>
    <row r="6524" spans="11:12">
      <c r="K6524" s="1"/>
      <c r="L6524" s="1"/>
    </row>
    <row r="6525" spans="11:12">
      <c r="K6525" s="1"/>
      <c r="L6525" s="1"/>
    </row>
    <row r="6526" spans="11:12">
      <c r="K6526" s="1"/>
      <c r="L6526" s="1"/>
    </row>
    <row r="6527" spans="11:12">
      <c r="K6527" s="1"/>
      <c r="L6527" s="1"/>
    </row>
    <row r="6528" spans="11:12">
      <c r="K6528" s="1"/>
      <c r="L6528" s="1"/>
    </row>
    <row r="6529" spans="11:12">
      <c r="K6529" s="1"/>
      <c r="L6529" s="1"/>
    </row>
    <row r="6530" spans="11:12">
      <c r="K6530" s="1"/>
      <c r="L6530" s="1"/>
    </row>
    <row r="6531" spans="11:12">
      <c r="K6531" s="1"/>
      <c r="L6531" s="1"/>
    </row>
    <row r="6532" spans="11:12">
      <c r="K6532" s="1"/>
      <c r="L6532" s="1"/>
    </row>
    <row r="6533" spans="11:12">
      <c r="K6533" s="1"/>
      <c r="L6533" s="1"/>
    </row>
    <row r="6534" spans="11:12">
      <c r="K6534" s="1"/>
      <c r="L6534" s="1"/>
    </row>
    <row r="6535" spans="11:12">
      <c r="K6535" s="1"/>
      <c r="L6535" s="1"/>
    </row>
    <row r="6536" spans="11:12">
      <c r="K6536" s="1"/>
      <c r="L6536" s="1"/>
    </row>
    <row r="6537" spans="11:12">
      <c r="K6537" s="1"/>
      <c r="L6537" s="1"/>
    </row>
    <row r="6538" spans="11:12">
      <c r="K6538" s="1"/>
      <c r="L6538" s="1"/>
    </row>
    <row r="6539" spans="11:12">
      <c r="K6539" s="1"/>
      <c r="L6539" s="1"/>
    </row>
    <row r="6540" spans="11:12">
      <c r="K6540" s="1"/>
      <c r="L6540" s="1"/>
    </row>
    <row r="6541" spans="11:12">
      <c r="K6541" s="1"/>
      <c r="L6541" s="1"/>
    </row>
    <row r="6542" spans="11:12">
      <c r="K6542" s="1"/>
      <c r="L6542" s="1"/>
    </row>
    <row r="6543" spans="11:12">
      <c r="K6543" s="1"/>
      <c r="L6543" s="1"/>
    </row>
    <row r="6544" spans="11:12">
      <c r="K6544" s="1"/>
      <c r="L6544" s="1"/>
    </row>
    <row r="6545" spans="11:12">
      <c r="K6545" s="1"/>
      <c r="L6545" s="1"/>
    </row>
    <row r="6546" spans="11:12">
      <c r="K6546" s="1"/>
      <c r="L6546" s="1"/>
    </row>
    <row r="6547" spans="11:12">
      <c r="K6547" s="1"/>
      <c r="L6547" s="1"/>
    </row>
    <row r="6548" spans="11:12">
      <c r="K6548" s="1"/>
      <c r="L6548" s="1"/>
    </row>
    <row r="6549" spans="11:12">
      <c r="K6549" s="1"/>
      <c r="L6549" s="1"/>
    </row>
    <row r="6550" spans="11:12">
      <c r="K6550" s="1"/>
      <c r="L6550" s="1"/>
    </row>
    <row r="6551" spans="11:12">
      <c r="K6551" s="1"/>
      <c r="L6551" s="1"/>
    </row>
    <row r="6552" spans="11:12">
      <c r="K6552" s="1"/>
      <c r="L6552" s="1"/>
    </row>
    <row r="6553" spans="11:12">
      <c r="K6553" s="1"/>
      <c r="L6553" s="1"/>
    </row>
    <row r="6554" spans="11:12">
      <c r="K6554" s="1"/>
      <c r="L6554" s="1"/>
    </row>
    <row r="6555" spans="11:12">
      <c r="K6555" s="1"/>
      <c r="L6555" s="1"/>
    </row>
    <row r="6556" spans="11:12">
      <c r="K6556" s="1"/>
      <c r="L6556" s="1"/>
    </row>
    <row r="6557" spans="11:12">
      <c r="K6557" s="1"/>
      <c r="L6557" s="1"/>
    </row>
    <row r="6558" spans="11:12">
      <c r="K6558" s="1"/>
      <c r="L6558" s="1"/>
    </row>
    <row r="6559" spans="11:12">
      <c r="K6559" s="1"/>
      <c r="L6559" s="1"/>
    </row>
    <row r="6560" spans="11:12">
      <c r="K6560" s="1"/>
      <c r="L6560" s="1"/>
    </row>
    <row r="6561" spans="11:12">
      <c r="K6561" s="1"/>
      <c r="L6561" s="1"/>
    </row>
    <row r="6562" spans="11:12">
      <c r="K6562" s="1"/>
      <c r="L6562" s="1"/>
    </row>
    <row r="6563" spans="11:12">
      <c r="K6563" s="1"/>
      <c r="L6563" s="1"/>
    </row>
    <row r="6564" spans="11:12">
      <c r="K6564" s="1"/>
      <c r="L6564" s="1"/>
    </row>
    <row r="6565" spans="11:12">
      <c r="K6565" s="1"/>
      <c r="L6565" s="1"/>
    </row>
    <row r="6566" spans="11:12">
      <c r="K6566" s="1"/>
      <c r="L6566" s="1"/>
    </row>
    <row r="6567" spans="11:12">
      <c r="K6567" s="1"/>
      <c r="L6567" s="1"/>
    </row>
    <row r="6568" spans="11:12">
      <c r="K6568" s="1"/>
      <c r="L6568" s="1"/>
    </row>
    <row r="6569" spans="11:12">
      <c r="K6569" s="1"/>
      <c r="L6569" s="1"/>
    </row>
    <row r="6570" spans="11:12">
      <c r="K6570" s="1"/>
      <c r="L6570" s="1"/>
    </row>
    <row r="6571" spans="11:12">
      <c r="K6571" s="1"/>
      <c r="L6571" s="1"/>
    </row>
    <row r="6572" spans="11:12">
      <c r="K6572" s="1"/>
      <c r="L6572" s="1"/>
    </row>
    <row r="6573" spans="11:12">
      <c r="K6573" s="1"/>
      <c r="L6573" s="1"/>
    </row>
    <row r="6574" spans="11:12">
      <c r="K6574" s="1"/>
      <c r="L6574" s="1"/>
    </row>
    <row r="6575" spans="11:12">
      <c r="K6575" s="1"/>
      <c r="L6575" s="1"/>
    </row>
    <row r="6576" spans="11:12">
      <c r="K6576" s="1"/>
      <c r="L6576" s="1"/>
    </row>
    <row r="6577" spans="11:12">
      <c r="K6577" s="1"/>
      <c r="L6577" s="1"/>
    </row>
    <row r="6578" spans="11:12">
      <c r="K6578" s="1"/>
      <c r="L6578" s="1"/>
    </row>
    <row r="6579" spans="11:12">
      <c r="K6579" s="1"/>
      <c r="L6579" s="1"/>
    </row>
    <row r="6580" spans="11:12">
      <c r="K6580" s="1"/>
      <c r="L6580" s="1"/>
    </row>
    <row r="6581" spans="11:12">
      <c r="K6581" s="1"/>
      <c r="L6581" s="1"/>
    </row>
    <row r="6582" spans="11:12">
      <c r="K6582" s="1"/>
      <c r="L6582" s="1"/>
    </row>
    <row r="6583" spans="11:12">
      <c r="K6583" s="1"/>
      <c r="L6583" s="1"/>
    </row>
    <row r="6584" spans="11:12">
      <c r="K6584" s="1"/>
      <c r="L6584" s="1"/>
    </row>
    <row r="6585" spans="11:12">
      <c r="K6585" s="1"/>
      <c r="L6585" s="1"/>
    </row>
    <row r="6586" spans="11:12">
      <c r="K6586" s="1"/>
      <c r="L6586" s="1"/>
    </row>
    <row r="6587" spans="11:12">
      <c r="K6587" s="1"/>
      <c r="L6587" s="1"/>
    </row>
    <row r="6588" spans="11:12">
      <c r="K6588" s="1"/>
      <c r="L6588" s="1"/>
    </row>
    <row r="6589" spans="11:12">
      <c r="K6589" s="1"/>
      <c r="L6589" s="1"/>
    </row>
    <row r="6590" spans="11:12">
      <c r="K6590" s="1"/>
      <c r="L6590" s="1"/>
    </row>
    <row r="6591" spans="11:12">
      <c r="K6591" s="1"/>
      <c r="L6591" s="1"/>
    </row>
    <row r="6592" spans="11:12">
      <c r="K6592" s="1"/>
      <c r="L6592" s="1"/>
    </row>
    <row r="6593" spans="11:12">
      <c r="K6593" s="1"/>
      <c r="L6593" s="1"/>
    </row>
    <row r="6594" spans="11:12">
      <c r="K6594" s="1"/>
      <c r="L6594" s="1"/>
    </row>
    <row r="6595" spans="11:12">
      <c r="K6595" s="1"/>
      <c r="L6595" s="1"/>
    </row>
    <row r="6596" spans="11:12">
      <c r="K6596" s="1"/>
      <c r="L6596" s="1"/>
    </row>
    <row r="6597" spans="11:12">
      <c r="K6597" s="1"/>
      <c r="L6597" s="1"/>
    </row>
    <row r="6598" spans="11:12">
      <c r="K6598" s="1"/>
      <c r="L6598" s="1"/>
    </row>
    <row r="6599" spans="11:12">
      <c r="K6599" s="1"/>
      <c r="L6599" s="1"/>
    </row>
    <row r="6600" spans="11:12">
      <c r="K6600" s="1"/>
      <c r="L6600" s="1"/>
    </row>
    <row r="6601" spans="11:12">
      <c r="K6601" s="1"/>
      <c r="L6601" s="1"/>
    </row>
    <row r="6602" spans="11:12">
      <c r="K6602" s="1"/>
      <c r="L6602" s="1"/>
    </row>
    <row r="6603" spans="11:12">
      <c r="K6603" s="1"/>
      <c r="L6603" s="1"/>
    </row>
    <row r="6604" spans="11:12">
      <c r="K6604" s="1"/>
      <c r="L6604" s="1"/>
    </row>
    <row r="6605" spans="11:12">
      <c r="K6605" s="1"/>
      <c r="L6605" s="1"/>
    </row>
    <row r="6606" spans="11:12">
      <c r="K6606" s="1"/>
      <c r="L6606" s="1"/>
    </row>
    <row r="6607" spans="11:12">
      <c r="K6607" s="1"/>
      <c r="L6607" s="1"/>
    </row>
    <row r="6608" spans="11:12">
      <c r="K6608" s="1"/>
      <c r="L6608" s="1"/>
    </row>
    <row r="6609" spans="11:12">
      <c r="K6609" s="1"/>
      <c r="L6609" s="1"/>
    </row>
    <row r="6610" spans="11:12">
      <c r="K6610" s="1"/>
      <c r="L6610" s="1"/>
    </row>
    <row r="6611" spans="11:12">
      <c r="K6611" s="1"/>
      <c r="L6611" s="1"/>
    </row>
    <row r="6612" spans="11:12">
      <c r="K6612" s="1"/>
      <c r="L6612" s="1"/>
    </row>
    <row r="6613" spans="11:12">
      <c r="K6613" s="1"/>
      <c r="L6613" s="1"/>
    </row>
    <row r="6614" spans="11:12">
      <c r="K6614" s="1"/>
      <c r="L6614" s="1"/>
    </row>
    <row r="6615" spans="11:12">
      <c r="K6615" s="1"/>
      <c r="L6615" s="1"/>
    </row>
    <row r="6616" spans="11:12">
      <c r="K6616" s="1"/>
      <c r="L6616" s="1"/>
    </row>
    <row r="6617" spans="11:12">
      <c r="K6617" s="1"/>
      <c r="L6617" s="1"/>
    </row>
    <row r="6618" spans="11:12">
      <c r="K6618" s="1"/>
      <c r="L6618" s="1"/>
    </row>
    <row r="6619" spans="11:12">
      <c r="K6619" s="1"/>
      <c r="L6619" s="1"/>
    </row>
    <row r="6620" spans="11:12">
      <c r="K6620" s="1"/>
      <c r="L6620" s="1"/>
    </row>
    <row r="6621" spans="11:12">
      <c r="K6621" s="1"/>
      <c r="L6621" s="1"/>
    </row>
    <row r="6622" spans="11:12">
      <c r="K6622" s="1"/>
      <c r="L6622" s="1"/>
    </row>
    <row r="6623" spans="11:12">
      <c r="K6623" s="1"/>
      <c r="L6623" s="1"/>
    </row>
    <row r="6624" spans="11:12">
      <c r="K6624" s="1"/>
      <c r="L6624" s="1"/>
    </row>
    <row r="6625" spans="11:12">
      <c r="K6625" s="1"/>
      <c r="L6625" s="1"/>
    </row>
    <row r="6626" spans="11:12">
      <c r="K6626" s="1"/>
      <c r="L6626" s="1"/>
    </row>
    <row r="6627" spans="11:12">
      <c r="K6627" s="1"/>
      <c r="L6627" s="1"/>
    </row>
    <row r="6628" spans="11:12">
      <c r="K6628" s="1"/>
      <c r="L6628" s="1"/>
    </row>
    <row r="6629" spans="11:12">
      <c r="K6629" s="1"/>
      <c r="L6629" s="1"/>
    </row>
    <row r="6630" spans="11:12">
      <c r="K6630" s="1"/>
      <c r="L6630" s="1"/>
    </row>
    <row r="6631" spans="11:12">
      <c r="K6631" s="1"/>
      <c r="L6631" s="1"/>
    </row>
    <row r="6632" spans="11:12">
      <c r="K6632" s="1"/>
      <c r="L6632" s="1"/>
    </row>
    <row r="6633" spans="11:12">
      <c r="K6633" s="1"/>
      <c r="L6633" s="1"/>
    </row>
    <row r="6634" spans="11:12">
      <c r="K6634" s="1"/>
      <c r="L6634" s="1"/>
    </row>
    <row r="6635" spans="11:12">
      <c r="K6635" s="1"/>
      <c r="L6635" s="1"/>
    </row>
    <row r="6636" spans="11:12">
      <c r="K6636" s="1"/>
      <c r="L6636" s="1"/>
    </row>
    <row r="6637" spans="11:12">
      <c r="K6637" s="1"/>
      <c r="L6637" s="1"/>
    </row>
    <row r="6638" spans="11:12">
      <c r="K6638" s="1"/>
      <c r="L6638" s="1"/>
    </row>
    <row r="6639" spans="11:12">
      <c r="K6639" s="1"/>
      <c r="L6639" s="1"/>
    </row>
    <row r="6640" spans="11:12">
      <c r="K6640" s="1"/>
      <c r="L6640" s="1"/>
    </row>
    <row r="6641" spans="11:12">
      <c r="K6641" s="1"/>
      <c r="L6641" s="1"/>
    </row>
    <row r="6642" spans="11:12">
      <c r="K6642" s="1"/>
      <c r="L6642" s="1"/>
    </row>
    <row r="6643" spans="11:12">
      <c r="K6643" s="1"/>
      <c r="L6643" s="1"/>
    </row>
    <row r="6644" spans="11:12">
      <c r="K6644" s="1"/>
      <c r="L6644" s="1"/>
    </row>
    <row r="6645" spans="11:12">
      <c r="K6645" s="1"/>
      <c r="L6645" s="1"/>
    </row>
    <row r="6646" spans="11:12">
      <c r="K6646" s="1"/>
      <c r="L6646" s="1"/>
    </row>
    <row r="6647" spans="11:12">
      <c r="K6647" s="1"/>
      <c r="L6647" s="1"/>
    </row>
    <row r="6648" spans="11:12">
      <c r="K6648" s="1"/>
      <c r="L6648" s="1"/>
    </row>
    <row r="6649" spans="11:12">
      <c r="K6649" s="1"/>
      <c r="L6649" s="1"/>
    </row>
    <row r="6650" spans="11:12">
      <c r="K6650" s="1"/>
      <c r="L6650" s="1"/>
    </row>
    <row r="6651" spans="11:12">
      <c r="K6651" s="1"/>
      <c r="L6651" s="1"/>
    </row>
    <row r="6652" spans="11:12">
      <c r="K6652" s="1"/>
      <c r="L6652" s="1"/>
    </row>
    <row r="6653" spans="11:12">
      <c r="K6653" s="1"/>
      <c r="L6653" s="1"/>
    </row>
    <row r="6654" spans="11:12">
      <c r="K6654" s="1"/>
      <c r="L6654" s="1"/>
    </row>
    <row r="6655" spans="11:12">
      <c r="K6655" s="1"/>
      <c r="L6655" s="1"/>
    </row>
    <row r="6656" spans="11:12">
      <c r="K6656" s="1"/>
      <c r="L6656" s="1"/>
    </row>
    <row r="6657" spans="11:12">
      <c r="K6657" s="1"/>
      <c r="L6657" s="1"/>
    </row>
    <row r="6658" spans="11:12">
      <c r="K6658" s="1"/>
      <c r="L6658" s="1"/>
    </row>
    <row r="6659" spans="11:12">
      <c r="K6659" s="1"/>
      <c r="L6659" s="1"/>
    </row>
    <row r="6660" spans="11:12">
      <c r="K6660" s="1"/>
      <c r="L6660" s="1"/>
    </row>
    <row r="6661" spans="11:12">
      <c r="K6661" s="1"/>
      <c r="L6661" s="1"/>
    </row>
    <row r="6662" spans="11:12">
      <c r="K6662" s="1"/>
      <c r="L6662" s="1"/>
    </row>
    <row r="6663" spans="11:12">
      <c r="K6663" s="1"/>
      <c r="L6663" s="1"/>
    </row>
    <row r="6664" spans="11:12">
      <c r="K6664" s="1"/>
      <c r="L6664" s="1"/>
    </row>
    <row r="6665" spans="11:12">
      <c r="K6665" s="1"/>
      <c r="L6665" s="1"/>
    </row>
    <row r="6666" spans="11:12">
      <c r="K6666" s="1"/>
      <c r="L6666" s="1"/>
    </row>
    <row r="6667" spans="11:12">
      <c r="K6667" s="1"/>
      <c r="L6667" s="1"/>
    </row>
    <row r="6668" spans="11:12">
      <c r="K6668" s="1"/>
      <c r="L6668" s="1"/>
    </row>
    <row r="6669" spans="11:12">
      <c r="K6669" s="1"/>
      <c r="L6669" s="1"/>
    </row>
    <row r="6670" spans="11:12">
      <c r="K6670" s="1"/>
      <c r="L6670" s="1"/>
    </row>
    <row r="6671" spans="11:12">
      <c r="K6671" s="1"/>
      <c r="L6671" s="1"/>
    </row>
    <row r="6672" spans="11:12">
      <c r="K6672" s="1"/>
      <c r="L6672" s="1"/>
    </row>
    <row r="6673" spans="11:12">
      <c r="K6673" s="1"/>
      <c r="L6673" s="1"/>
    </row>
    <row r="6674" spans="11:12">
      <c r="K6674" s="1"/>
      <c r="L6674" s="1"/>
    </row>
    <row r="6675" spans="11:12">
      <c r="K6675" s="1"/>
      <c r="L6675" s="1"/>
    </row>
    <row r="6676" spans="11:12">
      <c r="K6676" s="1"/>
      <c r="L6676" s="1"/>
    </row>
    <row r="6677" spans="11:12">
      <c r="K6677" s="1"/>
      <c r="L6677" s="1"/>
    </row>
    <row r="6678" spans="11:12">
      <c r="K6678" s="1"/>
      <c r="L6678" s="1"/>
    </row>
    <row r="6679" spans="11:12">
      <c r="K6679" s="1"/>
      <c r="L6679" s="1"/>
    </row>
    <row r="6680" spans="11:12">
      <c r="K6680" s="1"/>
      <c r="L6680" s="1"/>
    </row>
    <row r="6681" spans="11:12">
      <c r="K6681" s="1"/>
      <c r="L6681" s="1"/>
    </row>
    <row r="6682" spans="11:12">
      <c r="K6682" s="1"/>
      <c r="L6682" s="1"/>
    </row>
    <row r="6683" spans="11:12">
      <c r="K6683" s="1"/>
      <c r="L6683" s="1"/>
    </row>
    <row r="6684" spans="11:12">
      <c r="K6684" s="1"/>
      <c r="L6684" s="1"/>
    </row>
    <row r="6685" spans="11:12">
      <c r="K6685" s="1"/>
      <c r="L6685" s="1"/>
    </row>
    <row r="6686" spans="11:12">
      <c r="K6686" s="1"/>
      <c r="L6686" s="1"/>
    </row>
    <row r="6687" spans="11:12">
      <c r="K6687" s="1"/>
      <c r="L6687" s="1"/>
    </row>
    <row r="6688" spans="11:12">
      <c r="K6688" s="1"/>
      <c r="L6688" s="1"/>
    </row>
    <row r="6689" spans="11:12">
      <c r="K6689" s="1"/>
      <c r="L6689" s="1"/>
    </row>
    <row r="6690" spans="11:12">
      <c r="K6690" s="1"/>
      <c r="L6690" s="1"/>
    </row>
    <row r="6691" spans="11:12">
      <c r="K6691" s="1"/>
      <c r="L6691" s="1"/>
    </row>
    <row r="6692" spans="11:12">
      <c r="K6692" s="1"/>
      <c r="L6692" s="1"/>
    </row>
    <row r="6693" spans="11:12">
      <c r="K6693" s="1"/>
      <c r="L6693" s="1"/>
    </row>
    <row r="6694" spans="11:12">
      <c r="K6694" s="1"/>
      <c r="L6694" s="1"/>
    </row>
    <row r="6695" spans="11:12">
      <c r="K6695" s="1"/>
      <c r="L6695" s="1"/>
    </row>
    <row r="6696" spans="11:12">
      <c r="K6696" s="1"/>
      <c r="L6696" s="1"/>
    </row>
    <row r="6697" spans="11:12">
      <c r="K6697" s="1"/>
      <c r="L6697" s="1"/>
    </row>
    <row r="6698" spans="11:12">
      <c r="K6698" s="1"/>
      <c r="L6698" s="1"/>
    </row>
    <row r="6699" spans="11:12">
      <c r="K6699" s="1"/>
      <c r="L6699" s="1"/>
    </row>
    <row r="6700" spans="11:12">
      <c r="K6700" s="1"/>
      <c r="L6700" s="1"/>
    </row>
    <row r="6701" spans="11:12">
      <c r="K6701" s="1"/>
      <c r="L6701" s="1"/>
    </row>
    <row r="6702" spans="11:12">
      <c r="K6702" s="1"/>
      <c r="L6702" s="1"/>
    </row>
    <row r="6703" spans="11:12">
      <c r="K6703" s="1"/>
      <c r="L6703" s="1"/>
    </row>
    <row r="6704" spans="11:12">
      <c r="K6704" s="1"/>
      <c r="L6704" s="1"/>
    </row>
    <row r="6705" spans="11:12">
      <c r="K6705" s="1"/>
      <c r="L6705" s="1"/>
    </row>
    <row r="6706" spans="11:12">
      <c r="K6706" s="1"/>
      <c r="L6706" s="1"/>
    </row>
    <row r="6707" spans="11:12">
      <c r="K6707" s="1"/>
      <c r="L6707" s="1"/>
    </row>
    <row r="6708" spans="11:12">
      <c r="K6708" s="1"/>
      <c r="L6708" s="1"/>
    </row>
    <row r="6709" spans="11:12">
      <c r="K6709" s="1"/>
      <c r="L6709" s="1"/>
    </row>
    <row r="6710" spans="11:12">
      <c r="K6710" s="1"/>
      <c r="L6710" s="1"/>
    </row>
    <row r="6711" spans="11:12">
      <c r="K6711" s="1"/>
      <c r="L6711" s="1"/>
    </row>
    <row r="6712" spans="11:12">
      <c r="K6712" s="1"/>
      <c r="L6712" s="1"/>
    </row>
    <row r="6713" spans="11:12">
      <c r="K6713" s="1"/>
      <c r="L6713" s="1"/>
    </row>
    <row r="6714" spans="11:12">
      <c r="K6714" s="1"/>
      <c r="L6714" s="1"/>
    </row>
    <row r="6715" spans="11:12">
      <c r="K6715" s="1"/>
      <c r="L6715" s="1"/>
    </row>
    <row r="6716" spans="11:12">
      <c r="K6716" s="1"/>
      <c r="L6716" s="1"/>
    </row>
    <row r="6717" spans="11:12">
      <c r="K6717" s="1"/>
      <c r="L6717" s="1"/>
    </row>
    <row r="6718" spans="11:12">
      <c r="K6718" s="1"/>
      <c r="L6718" s="1"/>
    </row>
    <row r="6719" spans="11:12">
      <c r="K6719" s="1"/>
      <c r="L6719" s="1"/>
    </row>
    <row r="6720" spans="11:12">
      <c r="K6720" s="1"/>
      <c r="L6720" s="1"/>
    </row>
    <row r="6721" spans="11:12">
      <c r="K6721" s="1"/>
      <c r="L6721" s="1"/>
    </row>
    <row r="6722" spans="11:12">
      <c r="K6722" s="1"/>
      <c r="L6722" s="1"/>
    </row>
    <row r="6723" spans="11:12">
      <c r="K6723" s="1"/>
      <c r="L6723" s="1"/>
    </row>
    <row r="6724" spans="11:12">
      <c r="K6724" s="1"/>
      <c r="L6724" s="1"/>
    </row>
    <row r="6725" spans="11:12">
      <c r="K6725" s="1"/>
      <c r="L6725" s="1"/>
    </row>
    <row r="6726" spans="11:12">
      <c r="K6726" s="1"/>
      <c r="L6726" s="1"/>
    </row>
    <row r="6727" spans="11:12">
      <c r="K6727" s="1"/>
      <c r="L6727" s="1"/>
    </row>
    <row r="6728" spans="11:12">
      <c r="K6728" s="1"/>
      <c r="L6728" s="1"/>
    </row>
    <row r="6729" spans="11:12">
      <c r="K6729" s="1"/>
      <c r="L6729" s="1"/>
    </row>
    <row r="6730" spans="11:12">
      <c r="K6730" s="1"/>
      <c r="L6730" s="1"/>
    </row>
    <row r="6731" spans="11:12">
      <c r="K6731" s="1"/>
      <c r="L6731" s="1"/>
    </row>
    <row r="6732" spans="11:12">
      <c r="K6732" s="1"/>
      <c r="L6732" s="1"/>
    </row>
    <row r="6733" spans="11:12">
      <c r="K6733" s="1"/>
      <c r="L6733" s="1"/>
    </row>
    <row r="6734" spans="11:12">
      <c r="K6734" s="1"/>
      <c r="L6734" s="1"/>
    </row>
    <row r="6735" spans="11:12">
      <c r="K6735" s="1"/>
      <c r="L6735" s="1"/>
    </row>
    <row r="6736" spans="11:12">
      <c r="K6736" s="1"/>
      <c r="L6736" s="1"/>
    </row>
    <row r="6737" spans="11:12">
      <c r="K6737" s="1"/>
      <c r="L6737" s="1"/>
    </row>
    <row r="6738" spans="11:12">
      <c r="K6738" s="1"/>
      <c r="L6738" s="1"/>
    </row>
    <row r="6739" spans="11:12">
      <c r="K6739" s="1"/>
      <c r="L6739" s="1"/>
    </row>
    <row r="6740" spans="11:12">
      <c r="K6740" s="1"/>
      <c r="L6740" s="1"/>
    </row>
    <row r="6741" spans="11:12">
      <c r="K6741" s="1"/>
      <c r="L6741" s="1"/>
    </row>
    <row r="6742" spans="11:12">
      <c r="K6742" s="1"/>
      <c r="L6742" s="1"/>
    </row>
    <row r="6743" spans="11:12">
      <c r="K6743" s="1"/>
      <c r="L6743" s="1"/>
    </row>
    <row r="6744" spans="11:12">
      <c r="K6744" s="1"/>
      <c r="L6744" s="1"/>
    </row>
    <row r="6745" spans="11:12">
      <c r="K6745" s="1"/>
      <c r="L6745" s="1"/>
    </row>
    <row r="6746" spans="11:12">
      <c r="K6746" s="1"/>
      <c r="L6746" s="1"/>
    </row>
    <row r="6747" spans="11:12">
      <c r="K6747" s="1"/>
      <c r="L6747" s="1"/>
    </row>
    <row r="6748" spans="11:12">
      <c r="K6748" s="1"/>
      <c r="L6748" s="1"/>
    </row>
    <row r="6749" spans="11:12">
      <c r="K6749" s="1"/>
      <c r="L6749" s="1"/>
    </row>
    <row r="6750" spans="11:12">
      <c r="K6750" s="1"/>
      <c r="L6750" s="1"/>
    </row>
    <row r="6751" spans="11:12">
      <c r="K6751" s="1"/>
      <c r="L6751" s="1"/>
    </row>
    <row r="6752" spans="11:12">
      <c r="K6752" s="1"/>
      <c r="L6752" s="1"/>
    </row>
    <row r="6753" spans="11:12">
      <c r="K6753" s="1"/>
      <c r="L6753" s="1"/>
    </row>
    <row r="6754" spans="11:12">
      <c r="K6754" s="1"/>
      <c r="L6754" s="1"/>
    </row>
    <row r="6755" spans="11:12">
      <c r="K6755" s="1"/>
      <c r="L6755" s="1"/>
    </row>
    <row r="6756" spans="11:12">
      <c r="K6756" s="1"/>
      <c r="L6756" s="1"/>
    </row>
    <row r="6757" spans="11:12">
      <c r="K6757" s="1"/>
      <c r="L6757" s="1"/>
    </row>
    <row r="6758" spans="11:12">
      <c r="K6758" s="1"/>
      <c r="L6758" s="1"/>
    </row>
    <row r="6759" spans="11:12">
      <c r="K6759" s="1"/>
      <c r="L6759" s="1"/>
    </row>
    <row r="6760" spans="11:12">
      <c r="K6760" s="1"/>
      <c r="L6760" s="1"/>
    </row>
    <row r="6761" spans="11:12">
      <c r="K6761" s="1"/>
      <c r="L6761" s="1"/>
    </row>
    <row r="6762" spans="11:12">
      <c r="K6762" s="1"/>
      <c r="L6762" s="1"/>
    </row>
    <row r="6763" spans="11:12">
      <c r="K6763" s="1"/>
      <c r="L6763" s="1"/>
    </row>
    <row r="6764" spans="11:12">
      <c r="K6764" s="1"/>
      <c r="L6764" s="1"/>
    </row>
    <row r="6765" spans="11:12">
      <c r="K6765" s="1"/>
      <c r="L6765" s="1"/>
    </row>
    <row r="6766" spans="11:12">
      <c r="K6766" s="1"/>
      <c r="L6766" s="1"/>
    </row>
    <row r="6767" spans="11:12">
      <c r="K6767" s="1"/>
      <c r="L6767" s="1"/>
    </row>
    <row r="6768" spans="11:12">
      <c r="K6768" s="1"/>
      <c r="L6768" s="1"/>
    </row>
    <row r="6769" spans="11:12">
      <c r="K6769" s="1"/>
      <c r="L6769" s="1"/>
    </row>
    <row r="6770" spans="11:12">
      <c r="K6770" s="1"/>
      <c r="L6770" s="1"/>
    </row>
    <row r="6771" spans="11:12">
      <c r="K6771" s="1"/>
      <c r="L6771" s="1"/>
    </row>
    <row r="6772" spans="11:12">
      <c r="K6772" s="1"/>
      <c r="L6772" s="1"/>
    </row>
    <row r="6773" spans="11:12">
      <c r="K6773" s="1"/>
      <c r="L6773" s="1"/>
    </row>
    <row r="6774" spans="11:12">
      <c r="K6774" s="1"/>
      <c r="L6774" s="1"/>
    </row>
    <row r="6775" spans="11:12">
      <c r="K6775" s="1"/>
      <c r="L6775" s="1"/>
    </row>
    <row r="6776" spans="11:12">
      <c r="K6776" s="1"/>
      <c r="L6776" s="1"/>
    </row>
    <row r="6777" spans="11:12">
      <c r="K6777" s="1"/>
      <c r="L6777" s="1"/>
    </row>
    <row r="6778" spans="11:12">
      <c r="K6778" s="1"/>
      <c r="L6778" s="1"/>
    </row>
    <row r="6779" spans="11:12">
      <c r="K6779" s="1"/>
      <c r="L6779" s="1"/>
    </row>
    <row r="6780" spans="11:12">
      <c r="K6780" s="1"/>
      <c r="L6780" s="1"/>
    </row>
    <row r="6781" spans="11:12">
      <c r="K6781" s="1"/>
      <c r="L6781" s="1"/>
    </row>
    <row r="6782" spans="11:12">
      <c r="K6782" s="1"/>
      <c r="L6782" s="1"/>
    </row>
    <row r="6783" spans="11:12">
      <c r="K6783" s="1"/>
      <c r="L6783" s="1"/>
    </row>
    <row r="6784" spans="11:12">
      <c r="K6784" s="1"/>
      <c r="L6784" s="1"/>
    </row>
    <row r="6785" spans="11:12">
      <c r="K6785" s="1"/>
      <c r="L6785" s="1"/>
    </row>
    <row r="6786" spans="11:12">
      <c r="K6786" s="1"/>
      <c r="L6786" s="1"/>
    </row>
    <row r="6787" spans="11:12">
      <c r="K6787" s="1"/>
      <c r="L6787" s="1"/>
    </row>
    <row r="6788" spans="11:12">
      <c r="K6788" s="1"/>
      <c r="L6788" s="1"/>
    </row>
    <row r="6789" spans="11:12">
      <c r="K6789" s="1"/>
      <c r="L6789" s="1"/>
    </row>
    <row r="6790" spans="11:12">
      <c r="K6790" s="1"/>
      <c r="L6790" s="1"/>
    </row>
    <row r="6791" spans="11:12">
      <c r="K6791" s="1"/>
      <c r="L6791" s="1"/>
    </row>
    <row r="6792" spans="11:12">
      <c r="K6792" s="1"/>
      <c r="L6792" s="1"/>
    </row>
    <row r="6793" spans="11:12">
      <c r="K6793" s="1"/>
      <c r="L6793" s="1"/>
    </row>
    <row r="6794" spans="11:12">
      <c r="K6794" s="1"/>
      <c r="L6794" s="1"/>
    </row>
    <row r="6795" spans="11:12">
      <c r="K6795" s="1"/>
      <c r="L6795" s="1"/>
    </row>
    <row r="6796" spans="11:12">
      <c r="K6796" s="1"/>
      <c r="L6796" s="1"/>
    </row>
    <row r="6797" spans="11:12">
      <c r="K6797" s="1"/>
      <c r="L6797" s="1"/>
    </row>
    <row r="6798" spans="11:12">
      <c r="K6798" s="1"/>
      <c r="L6798" s="1"/>
    </row>
    <row r="6799" spans="11:12">
      <c r="K6799" s="1"/>
      <c r="L6799" s="1"/>
    </row>
    <row r="6800" spans="11:12">
      <c r="K6800" s="1"/>
      <c r="L6800" s="1"/>
    </row>
    <row r="6801" spans="11:12">
      <c r="K6801" s="1"/>
      <c r="L6801" s="1"/>
    </row>
    <row r="6802" spans="11:12">
      <c r="K6802" s="1"/>
      <c r="L6802" s="1"/>
    </row>
    <row r="6803" spans="11:12">
      <c r="K6803" s="1"/>
      <c r="L6803" s="1"/>
    </row>
    <row r="6804" spans="11:12">
      <c r="K6804" s="1"/>
      <c r="L6804" s="1"/>
    </row>
    <row r="6805" spans="11:12">
      <c r="K6805" s="1"/>
      <c r="L6805" s="1"/>
    </row>
    <row r="6806" spans="11:12">
      <c r="K6806" s="1"/>
      <c r="L6806" s="1"/>
    </row>
    <row r="6807" spans="11:12">
      <c r="K6807" s="1"/>
      <c r="L6807" s="1"/>
    </row>
    <row r="6808" spans="11:12">
      <c r="K6808" s="1"/>
      <c r="L6808" s="1"/>
    </row>
    <row r="6809" spans="11:12">
      <c r="K6809" s="1"/>
      <c r="L6809" s="1"/>
    </row>
    <row r="6810" spans="11:12">
      <c r="K6810" s="1"/>
      <c r="L6810" s="1"/>
    </row>
    <row r="6811" spans="11:12">
      <c r="K6811" s="1"/>
      <c r="L6811" s="1"/>
    </row>
    <row r="6812" spans="11:12">
      <c r="K6812" s="1"/>
      <c r="L6812" s="1"/>
    </row>
    <row r="6813" spans="11:12">
      <c r="K6813" s="1"/>
      <c r="L6813" s="1"/>
    </row>
    <row r="6814" spans="11:12">
      <c r="K6814" s="1"/>
      <c r="L6814" s="1"/>
    </row>
    <row r="6815" spans="11:12">
      <c r="K6815" s="1"/>
      <c r="L6815" s="1"/>
    </row>
    <row r="6816" spans="11:12">
      <c r="K6816" s="1"/>
      <c r="L6816" s="1"/>
    </row>
    <row r="6817" spans="11:12">
      <c r="K6817" s="1"/>
      <c r="L6817" s="1"/>
    </row>
    <row r="6818" spans="11:12">
      <c r="K6818" s="1"/>
      <c r="L6818" s="1"/>
    </row>
    <row r="6819" spans="11:12">
      <c r="K6819" s="1"/>
      <c r="L6819" s="1"/>
    </row>
    <row r="6820" spans="11:12">
      <c r="K6820" s="1"/>
      <c r="L6820" s="1"/>
    </row>
    <row r="6821" spans="11:12">
      <c r="K6821" s="1"/>
      <c r="L6821" s="1"/>
    </row>
    <row r="6822" spans="11:12">
      <c r="K6822" s="1"/>
      <c r="L6822" s="1"/>
    </row>
    <row r="6823" spans="11:12">
      <c r="K6823" s="1"/>
      <c r="L6823" s="1"/>
    </row>
    <row r="6824" spans="11:12">
      <c r="K6824" s="1"/>
      <c r="L6824" s="1"/>
    </row>
    <row r="6825" spans="11:12">
      <c r="K6825" s="1"/>
      <c r="L6825" s="1"/>
    </row>
    <row r="6826" spans="11:12">
      <c r="K6826" s="1"/>
      <c r="L6826" s="1"/>
    </row>
    <row r="6827" spans="11:12">
      <c r="K6827" s="1"/>
      <c r="L6827" s="1"/>
    </row>
    <row r="6828" spans="11:12">
      <c r="K6828" s="1"/>
      <c r="L6828" s="1"/>
    </row>
    <row r="6829" spans="11:12">
      <c r="K6829" s="1"/>
      <c r="L6829" s="1"/>
    </row>
    <row r="6830" spans="11:12">
      <c r="K6830" s="1"/>
      <c r="L6830" s="1"/>
    </row>
    <row r="6831" spans="11:12">
      <c r="K6831" s="1"/>
      <c r="L6831" s="1"/>
    </row>
    <row r="6832" spans="11:12">
      <c r="K6832" s="1"/>
      <c r="L6832" s="1"/>
    </row>
    <row r="6833" spans="11:12">
      <c r="K6833" s="1"/>
      <c r="L6833" s="1"/>
    </row>
    <row r="6834" spans="11:12">
      <c r="K6834" s="1"/>
      <c r="L6834" s="1"/>
    </row>
    <row r="6835" spans="11:12">
      <c r="K6835" s="1"/>
      <c r="L6835" s="1"/>
    </row>
    <row r="6836" spans="11:12">
      <c r="K6836" s="1"/>
      <c r="L6836" s="1"/>
    </row>
    <row r="6837" spans="11:12">
      <c r="K6837" s="1"/>
      <c r="L6837" s="1"/>
    </row>
    <row r="6838" spans="11:12">
      <c r="K6838" s="1"/>
      <c r="L6838" s="1"/>
    </row>
    <row r="6839" spans="11:12">
      <c r="K6839" s="1"/>
      <c r="L6839" s="1"/>
    </row>
    <row r="6840" spans="11:12">
      <c r="K6840" s="1"/>
      <c r="L6840" s="1"/>
    </row>
    <row r="6841" spans="11:12">
      <c r="K6841" s="1"/>
      <c r="L6841" s="1"/>
    </row>
    <row r="6842" spans="11:12">
      <c r="K6842" s="1"/>
      <c r="L6842" s="1"/>
    </row>
    <row r="6843" spans="11:12">
      <c r="K6843" s="1"/>
      <c r="L6843" s="1"/>
    </row>
    <row r="6844" spans="11:12">
      <c r="K6844" s="1"/>
      <c r="L6844" s="1"/>
    </row>
    <row r="6845" spans="11:12">
      <c r="K6845" s="1"/>
      <c r="L6845" s="1"/>
    </row>
    <row r="6846" spans="11:12">
      <c r="K6846" s="1"/>
      <c r="L6846" s="1"/>
    </row>
    <row r="6847" spans="11:12">
      <c r="K6847" s="1"/>
      <c r="L6847" s="1"/>
    </row>
    <row r="6848" spans="11:12">
      <c r="K6848" s="1"/>
      <c r="L6848" s="1"/>
    </row>
    <row r="6849" spans="11:12">
      <c r="K6849" s="1"/>
      <c r="L6849" s="1"/>
    </row>
    <row r="6850" spans="11:12">
      <c r="K6850" s="1"/>
      <c r="L6850" s="1"/>
    </row>
    <row r="6851" spans="11:12">
      <c r="K6851" s="1"/>
      <c r="L6851" s="1"/>
    </row>
    <row r="6852" spans="11:12">
      <c r="K6852" s="1"/>
      <c r="L6852" s="1"/>
    </row>
    <row r="6853" spans="11:12">
      <c r="K6853" s="1"/>
      <c r="L6853" s="1"/>
    </row>
    <row r="6854" spans="11:12">
      <c r="K6854" s="1"/>
      <c r="L6854" s="1"/>
    </row>
    <row r="6855" spans="11:12">
      <c r="K6855" s="1"/>
      <c r="L6855" s="1"/>
    </row>
    <row r="6856" spans="11:12">
      <c r="K6856" s="1"/>
      <c r="L6856" s="1"/>
    </row>
    <row r="6857" spans="11:12">
      <c r="K6857" s="1"/>
      <c r="L6857" s="1"/>
    </row>
    <row r="6858" spans="11:12">
      <c r="K6858" s="1"/>
      <c r="L6858" s="1"/>
    </row>
    <row r="6859" spans="11:12">
      <c r="K6859" s="1"/>
      <c r="L6859" s="1"/>
    </row>
    <row r="6860" spans="11:12">
      <c r="K6860" s="1"/>
      <c r="L6860" s="1"/>
    </row>
    <row r="6861" spans="11:12">
      <c r="K6861" s="1"/>
      <c r="L6861" s="1"/>
    </row>
    <row r="6862" spans="11:12">
      <c r="K6862" s="1"/>
      <c r="L6862" s="1"/>
    </row>
    <row r="6863" spans="11:12">
      <c r="K6863" s="1"/>
      <c r="L6863" s="1"/>
    </row>
    <row r="6864" spans="11:12">
      <c r="K6864" s="1"/>
      <c r="L6864" s="1"/>
    </row>
    <row r="6865" spans="11:12">
      <c r="K6865" s="1"/>
      <c r="L6865" s="1"/>
    </row>
    <row r="6866" spans="11:12">
      <c r="K6866" s="1"/>
      <c r="L6866" s="1"/>
    </row>
    <row r="6867" spans="11:12">
      <c r="K6867" s="1"/>
      <c r="L6867" s="1"/>
    </row>
    <row r="6868" spans="11:12">
      <c r="K6868" s="1"/>
      <c r="L6868" s="1"/>
    </row>
    <row r="6869" spans="11:12">
      <c r="K6869" s="1"/>
      <c r="L6869" s="1"/>
    </row>
    <row r="6870" spans="11:12">
      <c r="K6870" s="1"/>
      <c r="L6870" s="1"/>
    </row>
    <row r="6871" spans="11:12">
      <c r="K6871" s="1"/>
      <c r="L6871" s="1"/>
    </row>
    <row r="6872" spans="11:12">
      <c r="K6872" s="1"/>
      <c r="L6872" s="1"/>
    </row>
    <row r="6873" spans="11:12">
      <c r="K6873" s="1"/>
      <c r="L6873" s="1"/>
    </row>
    <row r="6874" spans="11:12">
      <c r="K6874" s="1"/>
      <c r="L6874" s="1"/>
    </row>
    <row r="6875" spans="11:12">
      <c r="K6875" s="1"/>
      <c r="L6875" s="1"/>
    </row>
    <row r="6876" spans="11:12">
      <c r="K6876" s="1"/>
      <c r="L6876" s="1"/>
    </row>
    <row r="6877" spans="11:12">
      <c r="K6877" s="1"/>
      <c r="L6877" s="1"/>
    </row>
    <row r="6878" spans="11:12">
      <c r="K6878" s="1"/>
      <c r="L6878" s="1"/>
    </row>
    <row r="6879" spans="11:12">
      <c r="K6879" s="1"/>
      <c r="L6879" s="1"/>
    </row>
    <row r="6880" spans="11:12">
      <c r="K6880" s="1"/>
      <c r="L6880" s="1"/>
    </row>
    <row r="6881" spans="11:12">
      <c r="K6881" s="1"/>
      <c r="L6881" s="1"/>
    </row>
    <row r="6882" spans="11:12">
      <c r="K6882" s="1"/>
      <c r="L6882" s="1"/>
    </row>
    <row r="6883" spans="11:12">
      <c r="K6883" s="1"/>
      <c r="L6883" s="1"/>
    </row>
    <row r="6884" spans="11:12">
      <c r="K6884" s="1"/>
      <c r="L6884" s="1"/>
    </row>
    <row r="6885" spans="11:12">
      <c r="K6885" s="1"/>
      <c r="L6885" s="1"/>
    </row>
    <row r="6886" spans="11:12">
      <c r="K6886" s="1"/>
      <c r="L6886" s="1"/>
    </row>
    <row r="6887" spans="11:12">
      <c r="K6887" s="1"/>
      <c r="L6887" s="1"/>
    </row>
    <row r="6888" spans="11:12">
      <c r="K6888" s="1"/>
      <c r="L6888" s="1"/>
    </row>
    <row r="6889" spans="11:12">
      <c r="K6889" s="1"/>
      <c r="L6889" s="1"/>
    </row>
    <row r="6890" spans="11:12">
      <c r="K6890" s="1"/>
      <c r="L6890" s="1"/>
    </row>
    <row r="6891" spans="11:12">
      <c r="K6891" s="1"/>
      <c r="L6891" s="1"/>
    </row>
    <row r="6892" spans="11:12">
      <c r="K6892" s="1"/>
      <c r="L6892" s="1"/>
    </row>
    <row r="6893" spans="11:12">
      <c r="K6893" s="1"/>
      <c r="L6893" s="1"/>
    </row>
    <row r="6894" spans="11:12">
      <c r="K6894" s="1"/>
      <c r="L6894" s="1"/>
    </row>
    <row r="6895" spans="11:12">
      <c r="K6895" s="1"/>
      <c r="L6895" s="1"/>
    </row>
    <row r="6896" spans="11:12">
      <c r="K6896" s="1"/>
      <c r="L6896" s="1"/>
    </row>
    <row r="6897" spans="11:12">
      <c r="K6897" s="1"/>
      <c r="L6897" s="1"/>
    </row>
    <row r="6898" spans="11:12">
      <c r="K6898" s="1"/>
      <c r="L6898" s="1"/>
    </row>
    <row r="6899" spans="11:12">
      <c r="K6899" s="1"/>
      <c r="L6899" s="1"/>
    </row>
    <row r="6900" spans="11:12">
      <c r="K6900" s="1"/>
      <c r="L6900" s="1"/>
    </row>
    <row r="6901" spans="11:12">
      <c r="K6901" s="1"/>
      <c r="L6901" s="1"/>
    </row>
    <row r="6902" spans="11:12">
      <c r="K6902" s="1"/>
      <c r="L6902" s="1"/>
    </row>
    <row r="6903" spans="11:12">
      <c r="K6903" s="1"/>
      <c r="L6903" s="1"/>
    </row>
    <row r="6904" spans="11:12">
      <c r="K6904" s="1"/>
      <c r="L6904" s="1"/>
    </row>
    <row r="6905" spans="11:12">
      <c r="K6905" s="1"/>
      <c r="L6905" s="1"/>
    </row>
    <row r="6906" spans="11:12">
      <c r="K6906" s="1"/>
      <c r="L6906" s="1"/>
    </row>
    <row r="6907" spans="11:12">
      <c r="K6907" s="1"/>
      <c r="L6907" s="1"/>
    </row>
    <row r="6908" spans="11:12">
      <c r="K6908" s="1"/>
      <c r="L6908" s="1"/>
    </row>
    <row r="6909" spans="11:12">
      <c r="K6909" s="1"/>
      <c r="L6909" s="1"/>
    </row>
    <row r="6910" spans="11:12">
      <c r="K6910" s="1"/>
      <c r="L6910" s="1"/>
    </row>
    <row r="6911" spans="11:12">
      <c r="K6911" s="1"/>
      <c r="L6911" s="1"/>
    </row>
    <row r="6912" spans="11:12">
      <c r="K6912" s="1"/>
      <c r="L6912" s="1"/>
    </row>
    <row r="6913" spans="11:12">
      <c r="K6913" s="1"/>
      <c r="L6913" s="1"/>
    </row>
    <row r="6914" spans="11:12">
      <c r="K6914" s="1"/>
      <c r="L6914" s="1"/>
    </row>
    <row r="6915" spans="11:12">
      <c r="K6915" s="1"/>
      <c r="L6915" s="1"/>
    </row>
    <row r="6916" spans="11:12">
      <c r="K6916" s="1"/>
      <c r="L6916" s="1"/>
    </row>
    <row r="6917" spans="11:12">
      <c r="K6917" s="1"/>
      <c r="L6917" s="1"/>
    </row>
    <row r="6918" spans="11:12">
      <c r="K6918" s="1"/>
      <c r="L6918" s="1"/>
    </row>
    <row r="6919" spans="11:12">
      <c r="K6919" s="1"/>
      <c r="L6919" s="1"/>
    </row>
    <row r="6920" spans="11:12">
      <c r="K6920" s="1"/>
      <c r="L6920" s="1"/>
    </row>
    <row r="6921" spans="11:12">
      <c r="K6921" s="1"/>
      <c r="L6921" s="1"/>
    </row>
    <row r="6922" spans="11:12">
      <c r="K6922" s="1"/>
      <c r="L6922" s="1"/>
    </row>
    <row r="6923" spans="11:12">
      <c r="K6923" s="1"/>
      <c r="L6923" s="1"/>
    </row>
    <row r="6924" spans="11:12">
      <c r="K6924" s="1"/>
      <c r="L6924" s="1"/>
    </row>
    <row r="6925" spans="11:12">
      <c r="K6925" s="1"/>
      <c r="L6925" s="1"/>
    </row>
    <row r="6926" spans="11:12">
      <c r="K6926" s="1"/>
      <c r="L6926" s="1"/>
    </row>
    <row r="6927" spans="11:12">
      <c r="K6927" s="1"/>
      <c r="L6927" s="1"/>
    </row>
    <row r="6928" spans="11:12">
      <c r="K6928" s="1"/>
      <c r="L6928" s="1"/>
    </row>
    <row r="6929" spans="11:12">
      <c r="K6929" s="1"/>
      <c r="L6929" s="1"/>
    </row>
    <row r="6930" spans="11:12">
      <c r="K6930" s="1"/>
      <c r="L6930" s="1"/>
    </row>
    <row r="6931" spans="11:12">
      <c r="K6931" s="1"/>
      <c r="L6931" s="1"/>
    </row>
    <row r="6932" spans="11:12">
      <c r="K6932" s="1"/>
      <c r="L6932" s="1"/>
    </row>
    <row r="6933" spans="11:12">
      <c r="K6933" s="1"/>
      <c r="L6933" s="1"/>
    </row>
    <row r="6934" spans="11:12">
      <c r="K6934" s="1"/>
      <c r="L6934" s="1"/>
    </row>
    <row r="6935" spans="11:12">
      <c r="K6935" s="1"/>
      <c r="L6935" s="1"/>
    </row>
    <row r="6936" spans="11:12">
      <c r="K6936" s="1"/>
      <c r="L6936" s="1"/>
    </row>
    <row r="6937" spans="11:12">
      <c r="K6937" s="1"/>
      <c r="L6937" s="1"/>
    </row>
    <row r="6938" spans="11:12">
      <c r="K6938" s="1"/>
      <c r="L6938" s="1"/>
    </row>
    <row r="6939" spans="11:12">
      <c r="K6939" s="1"/>
      <c r="L6939" s="1"/>
    </row>
    <row r="6940" spans="11:12">
      <c r="K6940" s="1"/>
      <c r="L6940" s="1"/>
    </row>
    <row r="6941" spans="11:12">
      <c r="K6941" s="1"/>
      <c r="L6941" s="1"/>
    </row>
    <row r="6942" spans="11:12">
      <c r="K6942" s="1"/>
      <c r="L6942" s="1"/>
    </row>
    <row r="6943" spans="11:12">
      <c r="K6943" s="1"/>
      <c r="L6943" s="1"/>
    </row>
    <row r="6944" spans="11:12">
      <c r="K6944" s="1"/>
      <c r="L6944" s="1"/>
    </row>
    <row r="6945" spans="11:12">
      <c r="K6945" s="1"/>
      <c r="L6945" s="1"/>
    </row>
    <row r="6946" spans="11:12">
      <c r="K6946" s="1"/>
      <c r="L6946" s="1"/>
    </row>
    <row r="6947" spans="11:12">
      <c r="K6947" s="1"/>
      <c r="L6947" s="1"/>
    </row>
    <row r="6948" spans="11:12">
      <c r="K6948" s="1"/>
      <c r="L6948" s="1"/>
    </row>
    <row r="6949" spans="11:12">
      <c r="K6949" s="1"/>
      <c r="L6949" s="1"/>
    </row>
    <row r="6950" spans="11:12">
      <c r="K6950" s="1"/>
      <c r="L6950" s="1"/>
    </row>
    <row r="6951" spans="11:12">
      <c r="K6951" s="1"/>
      <c r="L6951" s="1"/>
    </row>
    <row r="6952" spans="11:12">
      <c r="K6952" s="1"/>
      <c r="L6952" s="1"/>
    </row>
    <row r="6953" spans="11:12">
      <c r="K6953" s="1"/>
      <c r="L6953" s="1"/>
    </row>
    <row r="6954" spans="11:12">
      <c r="K6954" s="1"/>
      <c r="L6954" s="1"/>
    </row>
    <row r="6955" spans="11:12">
      <c r="K6955" s="1"/>
      <c r="L6955" s="1"/>
    </row>
    <row r="6956" spans="11:12">
      <c r="K6956" s="1"/>
      <c r="L6956" s="1"/>
    </row>
    <row r="6957" spans="11:12">
      <c r="K6957" s="1"/>
      <c r="L6957" s="1"/>
    </row>
    <row r="6958" spans="11:12">
      <c r="K6958" s="1"/>
      <c r="L6958" s="1"/>
    </row>
    <row r="6959" spans="11:12">
      <c r="K6959" s="1"/>
      <c r="L6959" s="1"/>
    </row>
    <row r="6960" spans="11:12">
      <c r="K6960" s="1"/>
      <c r="L6960" s="1"/>
    </row>
    <row r="6961" spans="11:12">
      <c r="K6961" s="1"/>
      <c r="L6961" s="1"/>
    </row>
    <row r="6962" spans="11:12">
      <c r="K6962" s="1"/>
      <c r="L6962" s="1"/>
    </row>
    <row r="6963" spans="11:12">
      <c r="K6963" s="1"/>
      <c r="L6963" s="1"/>
    </row>
    <row r="6964" spans="11:12">
      <c r="K6964" s="1"/>
      <c r="L6964" s="1"/>
    </row>
    <row r="6965" spans="11:12">
      <c r="K6965" s="1"/>
      <c r="L6965" s="1"/>
    </row>
    <row r="6966" spans="11:12">
      <c r="K6966" s="1"/>
      <c r="L6966" s="1"/>
    </row>
    <row r="6967" spans="11:12">
      <c r="K6967" s="1"/>
      <c r="L6967" s="1"/>
    </row>
    <row r="6968" spans="11:12">
      <c r="K6968" s="1"/>
      <c r="L6968" s="1"/>
    </row>
    <row r="6969" spans="11:12">
      <c r="K6969" s="1"/>
      <c r="L6969" s="1"/>
    </row>
    <row r="6970" spans="11:12">
      <c r="K6970" s="1"/>
      <c r="L6970" s="1"/>
    </row>
    <row r="6971" spans="11:12">
      <c r="K6971" s="1"/>
      <c r="L6971" s="1"/>
    </row>
    <row r="6972" spans="11:12">
      <c r="K6972" s="1"/>
      <c r="L6972" s="1"/>
    </row>
    <row r="6973" spans="11:12">
      <c r="K6973" s="1"/>
      <c r="L6973" s="1"/>
    </row>
    <row r="6974" spans="11:12">
      <c r="K6974" s="1"/>
      <c r="L6974" s="1"/>
    </row>
    <row r="6975" spans="11:12">
      <c r="K6975" s="1"/>
      <c r="L6975" s="1"/>
    </row>
    <row r="6976" spans="11:12">
      <c r="K6976" s="1"/>
      <c r="L6976" s="1"/>
    </row>
    <row r="6977" spans="11:12">
      <c r="K6977" s="1"/>
      <c r="L6977" s="1"/>
    </row>
    <row r="6978" spans="11:12">
      <c r="K6978" s="1"/>
      <c r="L6978" s="1"/>
    </row>
    <row r="6979" spans="11:12">
      <c r="K6979" s="1"/>
      <c r="L6979" s="1"/>
    </row>
    <row r="6980" spans="11:12">
      <c r="K6980" s="1"/>
      <c r="L6980" s="1"/>
    </row>
    <row r="6981" spans="11:12">
      <c r="K6981" s="1"/>
      <c r="L6981" s="1"/>
    </row>
    <row r="6982" spans="11:12">
      <c r="K6982" s="1"/>
      <c r="L6982" s="1"/>
    </row>
    <row r="6983" spans="11:12">
      <c r="K6983" s="1"/>
      <c r="L6983" s="1"/>
    </row>
    <row r="6984" spans="11:12">
      <c r="K6984" s="1"/>
      <c r="L6984" s="1"/>
    </row>
    <row r="6985" spans="11:12">
      <c r="K6985" s="1"/>
      <c r="L6985" s="1"/>
    </row>
    <row r="6986" spans="11:12">
      <c r="K6986" s="1"/>
      <c r="L6986" s="1"/>
    </row>
    <row r="6987" spans="11:12">
      <c r="K6987" s="1"/>
      <c r="L6987" s="1"/>
    </row>
    <row r="6988" spans="11:12">
      <c r="K6988" s="1"/>
      <c r="L6988" s="1"/>
    </row>
    <row r="6989" spans="11:12">
      <c r="K6989" s="1"/>
      <c r="L6989" s="1"/>
    </row>
    <row r="6990" spans="11:12">
      <c r="K6990" s="1"/>
      <c r="L6990" s="1"/>
    </row>
    <row r="6991" spans="11:12">
      <c r="K6991" s="1"/>
      <c r="L6991" s="1"/>
    </row>
    <row r="6992" spans="11:12">
      <c r="K6992" s="1"/>
      <c r="L6992" s="1"/>
    </row>
    <row r="6993" spans="11:12">
      <c r="K6993" s="1"/>
      <c r="L6993" s="1"/>
    </row>
    <row r="6994" spans="11:12">
      <c r="K6994" s="1"/>
      <c r="L6994" s="1"/>
    </row>
    <row r="6995" spans="11:12">
      <c r="K6995" s="1"/>
      <c r="L6995" s="1"/>
    </row>
    <row r="6996" spans="11:12">
      <c r="K6996" s="1"/>
      <c r="L6996" s="1"/>
    </row>
    <row r="6997" spans="11:12">
      <c r="K6997" s="1"/>
      <c r="L6997" s="1"/>
    </row>
    <row r="6998" spans="11:12">
      <c r="K6998" s="1"/>
      <c r="L6998" s="1"/>
    </row>
    <row r="6999" spans="11:12">
      <c r="K6999" s="1"/>
      <c r="L6999" s="1"/>
    </row>
    <row r="7000" spans="11:12">
      <c r="K7000" s="1"/>
      <c r="L7000" s="1"/>
    </row>
    <row r="7001" spans="11:12">
      <c r="K7001" s="1"/>
      <c r="L7001" s="1"/>
    </row>
    <row r="7002" spans="11:12">
      <c r="K7002" s="1"/>
      <c r="L7002" s="1"/>
    </row>
    <row r="7003" spans="11:12">
      <c r="K7003" s="1"/>
      <c r="L7003" s="1"/>
    </row>
    <row r="7004" spans="11:12">
      <c r="K7004" s="1"/>
      <c r="L7004" s="1"/>
    </row>
    <row r="7005" spans="11:12">
      <c r="K7005" s="1"/>
      <c r="L7005" s="1"/>
    </row>
    <row r="7006" spans="11:12">
      <c r="K7006" s="1"/>
      <c r="L7006" s="1"/>
    </row>
    <row r="7007" spans="11:12">
      <c r="K7007" s="1"/>
      <c r="L7007" s="1"/>
    </row>
    <row r="7008" spans="11:12">
      <c r="K7008" s="1"/>
      <c r="L7008" s="1"/>
    </row>
    <row r="7009" spans="11:12">
      <c r="K7009" s="1"/>
      <c r="L7009" s="1"/>
    </row>
    <row r="7010" spans="11:12">
      <c r="K7010" s="1"/>
      <c r="L7010" s="1"/>
    </row>
    <row r="7011" spans="11:12">
      <c r="K7011" s="1"/>
      <c r="L7011" s="1"/>
    </row>
    <row r="7012" spans="11:12">
      <c r="K7012" s="1"/>
      <c r="L7012" s="1"/>
    </row>
    <row r="7013" spans="11:12">
      <c r="K7013" s="1"/>
      <c r="L7013" s="1"/>
    </row>
    <row r="7014" spans="11:12">
      <c r="K7014" s="1"/>
      <c r="L7014" s="1"/>
    </row>
    <row r="7015" spans="11:12">
      <c r="K7015" s="1"/>
      <c r="L7015" s="1"/>
    </row>
    <row r="7016" spans="11:12">
      <c r="K7016" s="1"/>
      <c r="L7016" s="1"/>
    </row>
    <row r="7017" spans="11:12">
      <c r="K7017" s="1"/>
      <c r="L7017" s="1"/>
    </row>
    <row r="7018" spans="11:12">
      <c r="K7018" s="1"/>
      <c r="L7018" s="1"/>
    </row>
    <row r="7019" spans="11:12">
      <c r="K7019" s="1"/>
      <c r="L7019" s="1"/>
    </row>
    <row r="7020" spans="11:12">
      <c r="K7020" s="1"/>
      <c r="L7020" s="1"/>
    </row>
    <row r="7021" spans="11:12">
      <c r="K7021" s="1"/>
      <c r="L7021" s="1"/>
    </row>
    <row r="7022" spans="11:12">
      <c r="K7022" s="1"/>
      <c r="L7022" s="1"/>
    </row>
    <row r="7023" spans="11:12">
      <c r="K7023" s="1"/>
      <c r="L7023" s="1"/>
    </row>
    <row r="7024" spans="11:12">
      <c r="K7024" s="1"/>
      <c r="L7024" s="1"/>
    </row>
    <row r="7025" spans="11:12">
      <c r="K7025" s="1"/>
      <c r="L7025" s="1"/>
    </row>
    <row r="7026" spans="11:12">
      <c r="K7026" s="1"/>
      <c r="L7026" s="1"/>
    </row>
    <row r="7027" spans="11:12">
      <c r="K7027" s="1"/>
      <c r="L7027" s="1"/>
    </row>
    <row r="7028" spans="11:12">
      <c r="K7028" s="1"/>
      <c r="L7028" s="1"/>
    </row>
    <row r="7029" spans="11:12">
      <c r="K7029" s="1"/>
      <c r="L7029" s="1"/>
    </row>
    <row r="7030" spans="11:12">
      <c r="K7030" s="1"/>
      <c r="L7030" s="1"/>
    </row>
    <row r="7031" spans="11:12">
      <c r="K7031" s="1"/>
      <c r="L7031" s="1"/>
    </row>
    <row r="7032" spans="11:12">
      <c r="K7032" s="1"/>
      <c r="L7032" s="1"/>
    </row>
    <row r="7033" spans="11:12">
      <c r="K7033" s="1"/>
      <c r="L7033" s="1"/>
    </row>
    <row r="7034" spans="11:12">
      <c r="K7034" s="1"/>
      <c r="L7034" s="1"/>
    </row>
    <row r="7035" spans="11:12">
      <c r="K7035" s="1"/>
      <c r="L7035" s="1"/>
    </row>
    <row r="7036" spans="11:12">
      <c r="K7036" s="1"/>
      <c r="L7036" s="1"/>
    </row>
    <row r="7037" spans="11:12">
      <c r="K7037" s="1"/>
      <c r="L7037" s="1"/>
    </row>
    <row r="7038" spans="11:12">
      <c r="K7038" s="1"/>
      <c r="L7038" s="1"/>
    </row>
    <row r="7039" spans="11:12">
      <c r="K7039" s="1"/>
      <c r="L7039" s="1"/>
    </row>
    <row r="7040" spans="11:12">
      <c r="K7040" s="1"/>
      <c r="L7040" s="1"/>
    </row>
    <row r="7041" spans="11:12">
      <c r="K7041" s="1"/>
      <c r="L7041" s="1"/>
    </row>
    <row r="7042" spans="11:12">
      <c r="K7042" s="1"/>
      <c r="L7042" s="1"/>
    </row>
    <row r="7043" spans="11:12">
      <c r="K7043" s="1"/>
      <c r="L7043" s="1"/>
    </row>
    <row r="7044" spans="11:12">
      <c r="K7044" s="1"/>
      <c r="L7044" s="1"/>
    </row>
    <row r="7045" spans="11:12">
      <c r="K7045" s="1"/>
      <c r="L7045" s="1"/>
    </row>
    <row r="7046" spans="11:12">
      <c r="K7046" s="1"/>
      <c r="L7046" s="1"/>
    </row>
    <row r="7047" spans="11:12">
      <c r="K7047" s="1"/>
      <c r="L7047" s="1"/>
    </row>
    <row r="7048" spans="11:12">
      <c r="K7048" s="1"/>
      <c r="L7048" s="1"/>
    </row>
    <row r="7049" spans="11:12">
      <c r="K7049" s="1"/>
      <c r="L7049" s="1"/>
    </row>
    <row r="7050" spans="11:12">
      <c r="K7050" s="1"/>
      <c r="L7050" s="1"/>
    </row>
    <row r="7051" spans="11:12">
      <c r="K7051" s="1"/>
      <c r="L7051" s="1"/>
    </row>
    <row r="7052" spans="11:12">
      <c r="K7052" s="1"/>
      <c r="L7052" s="1"/>
    </row>
    <row r="7053" spans="11:12">
      <c r="K7053" s="1"/>
      <c r="L7053" s="1"/>
    </row>
    <row r="7054" spans="11:12">
      <c r="K7054" s="1"/>
      <c r="L7054" s="1"/>
    </row>
    <row r="7055" spans="11:12">
      <c r="K7055" s="1"/>
      <c r="L7055" s="1"/>
    </row>
    <row r="7056" spans="11:12">
      <c r="K7056" s="1"/>
      <c r="L7056" s="1"/>
    </row>
    <row r="7057" spans="11:12">
      <c r="K7057" s="1"/>
      <c r="L7057" s="1"/>
    </row>
    <row r="7058" spans="11:12">
      <c r="K7058" s="1"/>
      <c r="L7058" s="1"/>
    </row>
    <row r="7059" spans="11:12">
      <c r="K7059" s="1"/>
      <c r="L7059" s="1"/>
    </row>
    <row r="7060" spans="11:12">
      <c r="K7060" s="1"/>
      <c r="L7060" s="1"/>
    </row>
    <row r="7061" spans="11:12">
      <c r="K7061" s="1"/>
      <c r="L7061" s="1"/>
    </row>
    <row r="7062" spans="11:12">
      <c r="K7062" s="1"/>
      <c r="L7062" s="1"/>
    </row>
    <row r="7063" spans="11:12">
      <c r="K7063" s="1"/>
      <c r="L7063" s="1"/>
    </row>
    <row r="7064" spans="11:12">
      <c r="K7064" s="1"/>
      <c r="L7064" s="1"/>
    </row>
    <row r="7065" spans="11:12">
      <c r="K7065" s="1"/>
      <c r="L7065" s="1"/>
    </row>
    <row r="7066" spans="11:12">
      <c r="K7066" s="1"/>
      <c r="L7066" s="1"/>
    </row>
    <row r="7067" spans="11:12">
      <c r="K7067" s="1"/>
      <c r="L7067" s="1"/>
    </row>
    <row r="7068" spans="11:12">
      <c r="K7068" s="1"/>
      <c r="L7068" s="1"/>
    </row>
    <row r="7069" spans="11:12">
      <c r="K7069" s="1"/>
      <c r="L7069" s="1"/>
    </row>
    <row r="7070" spans="11:12">
      <c r="K7070" s="1"/>
      <c r="L7070" s="1"/>
    </row>
    <row r="7071" spans="11:12">
      <c r="K7071" s="1"/>
      <c r="L7071" s="1"/>
    </row>
    <row r="7072" spans="11:12">
      <c r="K7072" s="1"/>
      <c r="L7072" s="1"/>
    </row>
    <row r="7073" spans="11:12">
      <c r="K7073" s="1"/>
      <c r="L7073" s="1"/>
    </row>
    <row r="7074" spans="11:12">
      <c r="K7074" s="1"/>
      <c r="L7074" s="1"/>
    </row>
    <row r="7075" spans="11:12">
      <c r="K7075" s="1"/>
      <c r="L7075" s="1"/>
    </row>
    <row r="7076" spans="11:12">
      <c r="K7076" s="1"/>
      <c r="L7076" s="1"/>
    </row>
    <row r="7077" spans="11:12">
      <c r="K7077" s="1"/>
      <c r="L7077" s="1"/>
    </row>
    <row r="7078" spans="11:12">
      <c r="K7078" s="1"/>
      <c r="L7078" s="1"/>
    </row>
    <row r="7079" spans="11:12">
      <c r="K7079" s="1"/>
      <c r="L7079" s="1"/>
    </row>
    <row r="7080" spans="11:12">
      <c r="K7080" s="1"/>
      <c r="L7080" s="1"/>
    </row>
    <row r="7081" spans="11:12">
      <c r="K7081" s="1"/>
      <c r="L7081" s="1"/>
    </row>
    <row r="7082" spans="11:12">
      <c r="K7082" s="1"/>
      <c r="L7082" s="1"/>
    </row>
    <row r="7083" spans="11:12">
      <c r="K7083" s="1"/>
      <c r="L7083" s="1"/>
    </row>
    <row r="7084" spans="11:12">
      <c r="K7084" s="1"/>
      <c r="L7084" s="1"/>
    </row>
    <row r="7085" spans="11:12">
      <c r="K7085" s="1"/>
      <c r="L7085" s="1"/>
    </row>
    <row r="7086" spans="11:12">
      <c r="K7086" s="1"/>
      <c r="L7086" s="1"/>
    </row>
    <row r="7087" spans="11:12">
      <c r="K7087" s="1"/>
      <c r="L7087" s="1"/>
    </row>
    <row r="7088" spans="11:12">
      <c r="K7088" s="1"/>
      <c r="L7088" s="1"/>
    </row>
    <row r="7089" spans="11:12">
      <c r="K7089" s="1"/>
      <c r="L7089" s="1"/>
    </row>
    <row r="7090" spans="11:12">
      <c r="K7090" s="1"/>
      <c r="L7090" s="1"/>
    </row>
    <row r="7091" spans="11:12">
      <c r="K7091" s="1"/>
      <c r="L7091" s="1"/>
    </row>
    <row r="7092" spans="11:12">
      <c r="K7092" s="1"/>
      <c r="L7092" s="1"/>
    </row>
    <row r="7093" spans="11:12">
      <c r="K7093" s="1"/>
      <c r="L7093" s="1"/>
    </row>
    <row r="7094" spans="11:12">
      <c r="K7094" s="1"/>
      <c r="L7094" s="1"/>
    </row>
    <row r="7095" spans="11:12">
      <c r="K7095" s="1"/>
      <c r="L7095" s="1"/>
    </row>
    <row r="7096" spans="11:12">
      <c r="K7096" s="1"/>
      <c r="L7096" s="1"/>
    </row>
    <row r="7097" spans="11:12">
      <c r="K7097" s="1"/>
      <c r="L7097" s="1"/>
    </row>
    <row r="7098" spans="11:12">
      <c r="K7098" s="1"/>
      <c r="L7098" s="1"/>
    </row>
    <row r="7099" spans="11:12">
      <c r="K7099" s="1"/>
      <c r="L7099" s="1"/>
    </row>
    <row r="7100" spans="11:12">
      <c r="K7100" s="1"/>
      <c r="L7100" s="1"/>
    </row>
    <row r="7101" spans="11:12">
      <c r="K7101" s="1"/>
      <c r="L7101" s="1"/>
    </row>
    <row r="7102" spans="11:12">
      <c r="K7102" s="1"/>
      <c r="L7102" s="1"/>
    </row>
    <row r="7103" spans="11:12">
      <c r="K7103" s="1"/>
      <c r="L7103" s="1"/>
    </row>
    <row r="7104" spans="11:12">
      <c r="K7104" s="1"/>
      <c r="L7104" s="1"/>
    </row>
    <row r="7105" spans="11:12">
      <c r="K7105" s="1"/>
      <c r="L7105" s="1"/>
    </row>
    <row r="7106" spans="11:12">
      <c r="K7106" s="1"/>
      <c r="L7106" s="1"/>
    </row>
    <row r="7107" spans="11:12">
      <c r="K7107" s="1"/>
      <c r="L7107" s="1"/>
    </row>
    <row r="7108" spans="11:12">
      <c r="K7108" s="1"/>
      <c r="L7108" s="1"/>
    </row>
    <row r="7109" spans="11:12">
      <c r="K7109" s="1"/>
      <c r="L7109" s="1"/>
    </row>
    <row r="7110" spans="11:12">
      <c r="K7110" s="1"/>
      <c r="L7110" s="1"/>
    </row>
    <row r="7111" spans="11:12">
      <c r="K7111" s="1"/>
      <c r="L7111" s="1"/>
    </row>
    <row r="7112" spans="11:12">
      <c r="K7112" s="1"/>
      <c r="L7112" s="1"/>
    </row>
    <row r="7113" spans="11:12">
      <c r="K7113" s="1"/>
      <c r="L7113" s="1"/>
    </row>
    <row r="7114" spans="11:12">
      <c r="K7114" s="1"/>
      <c r="L7114" s="1"/>
    </row>
    <row r="7115" spans="11:12">
      <c r="K7115" s="1"/>
      <c r="L7115" s="1"/>
    </row>
    <row r="7116" spans="11:12">
      <c r="K7116" s="1"/>
      <c r="L7116" s="1"/>
    </row>
    <row r="7117" spans="11:12">
      <c r="K7117" s="1"/>
      <c r="L7117" s="1"/>
    </row>
    <row r="7118" spans="11:12">
      <c r="K7118" s="1"/>
      <c r="L7118" s="1"/>
    </row>
    <row r="7119" spans="11:12">
      <c r="K7119" s="1"/>
      <c r="L7119" s="1"/>
    </row>
    <row r="7120" spans="11:12">
      <c r="K7120" s="1"/>
      <c r="L7120" s="1"/>
    </row>
    <row r="7121" spans="11:12">
      <c r="K7121" s="1"/>
      <c r="L7121" s="1"/>
    </row>
    <row r="7122" spans="11:12">
      <c r="K7122" s="1"/>
      <c r="L7122" s="1"/>
    </row>
    <row r="7123" spans="11:12">
      <c r="K7123" s="1"/>
      <c r="L7123" s="1"/>
    </row>
    <row r="7124" spans="11:12">
      <c r="K7124" s="1"/>
      <c r="L7124" s="1"/>
    </row>
    <row r="7125" spans="11:12">
      <c r="K7125" s="1"/>
      <c r="L7125" s="1"/>
    </row>
    <row r="7126" spans="11:12">
      <c r="K7126" s="1"/>
      <c r="L7126" s="1"/>
    </row>
    <row r="7127" spans="11:12">
      <c r="K7127" s="1"/>
      <c r="L7127" s="1"/>
    </row>
    <row r="7128" spans="11:12">
      <c r="K7128" s="1"/>
      <c r="L7128" s="1"/>
    </row>
    <row r="7129" spans="11:12">
      <c r="K7129" s="1"/>
      <c r="L7129" s="1"/>
    </row>
    <row r="7130" spans="11:12">
      <c r="K7130" s="1"/>
      <c r="L7130" s="1"/>
    </row>
    <row r="7131" spans="11:12">
      <c r="K7131" s="1"/>
      <c r="L7131" s="1"/>
    </row>
    <row r="7132" spans="11:12">
      <c r="K7132" s="1"/>
      <c r="L7132" s="1"/>
    </row>
    <row r="7133" spans="11:12">
      <c r="K7133" s="1"/>
      <c r="L7133" s="1"/>
    </row>
    <row r="7134" spans="11:12">
      <c r="K7134" s="1"/>
      <c r="L7134" s="1"/>
    </row>
    <row r="7135" spans="11:12">
      <c r="K7135" s="1"/>
      <c r="L7135" s="1"/>
    </row>
    <row r="7136" spans="11:12">
      <c r="K7136" s="1"/>
      <c r="L7136" s="1"/>
    </row>
    <row r="7137" spans="11:12">
      <c r="K7137" s="1"/>
      <c r="L7137" s="1"/>
    </row>
    <row r="7138" spans="11:12">
      <c r="K7138" s="1"/>
      <c r="L7138" s="1"/>
    </row>
    <row r="7139" spans="11:12">
      <c r="K7139" s="1"/>
      <c r="L7139" s="1"/>
    </row>
    <row r="7140" spans="11:12">
      <c r="K7140" s="1"/>
      <c r="L7140" s="1"/>
    </row>
    <row r="7141" spans="11:12">
      <c r="K7141" s="1"/>
      <c r="L7141" s="1"/>
    </row>
    <row r="7142" spans="11:12">
      <c r="K7142" s="1"/>
      <c r="L7142" s="1"/>
    </row>
    <row r="7143" spans="11:12">
      <c r="K7143" s="1"/>
      <c r="L7143" s="1"/>
    </row>
    <row r="7144" spans="11:12">
      <c r="K7144" s="1"/>
      <c r="L7144" s="1"/>
    </row>
    <row r="7145" spans="11:12">
      <c r="K7145" s="1"/>
      <c r="L7145" s="1"/>
    </row>
    <row r="7146" spans="11:12">
      <c r="K7146" s="1"/>
      <c r="L7146" s="1"/>
    </row>
    <row r="7147" spans="11:12">
      <c r="K7147" s="1"/>
      <c r="L7147" s="1"/>
    </row>
    <row r="7148" spans="11:12">
      <c r="K7148" s="1"/>
      <c r="L7148" s="1"/>
    </row>
    <row r="7149" spans="11:12">
      <c r="K7149" s="1"/>
      <c r="L7149" s="1"/>
    </row>
    <row r="7150" spans="11:12">
      <c r="K7150" s="1"/>
      <c r="L7150" s="1"/>
    </row>
    <row r="7151" spans="11:12">
      <c r="K7151" s="1"/>
      <c r="L7151" s="1"/>
    </row>
    <row r="7152" spans="11:12">
      <c r="K7152" s="1"/>
      <c r="L7152" s="1"/>
    </row>
    <row r="7153" spans="11:12">
      <c r="K7153" s="1"/>
      <c r="L7153" s="1"/>
    </row>
    <row r="7154" spans="11:12">
      <c r="K7154" s="1"/>
      <c r="L7154" s="1"/>
    </row>
    <row r="7155" spans="11:12">
      <c r="K7155" s="1"/>
      <c r="L7155" s="1"/>
    </row>
    <row r="7156" spans="11:12">
      <c r="K7156" s="1"/>
      <c r="L7156" s="1"/>
    </row>
    <row r="7157" spans="11:12">
      <c r="K7157" s="1"/>
      <c r="L7157" s="1"/>
    </row>
    <row r="7158" spans="11:12">
      <c r="K7158" s="1"/>
      <c r="L7158" s="1"/>
    </row>
    <row r="7159" spans="11:12">
      <c r="K7159" s="1"/>
      <c r="L7159" s="1"/>
    </row>
    <row r="7160" spans="11:12">
      <c r="K7160" s="1"/>
      <c r="L7160" s="1"/>
    </row>
    <row r="7161" spans="11:12">
      <c r="K7161" s="1"/>
      <c r="L7161" s="1"/>
    </row>
    <row r="7162" spans="11:12">
      <c r="K7162" s="1"/>
      <c r="L7162" s="1"/>
    </row>
    <row r="7163" spans="11:12">
      <c r="K7163" s="1"/>
      <c r="L7163" s="1"/>
    </row>
    <row r="7164" spans="11:12">
      <c r="K7164" s="1"/>
      <c r="L7164" s="1"/>
    </row>
    <row r="7165" spans="11:12">
      <c r="K7165" s="1"/>
      <c r="L7165" s="1"/>
    </row>
    <row r="7166" spans="11:12">
      <c r="K7166" s="1"/>
      <c r="L7166" s="1"/>
    </row>
    <row r="7167" spans="11:12">
      <c r="K7167" s="1"/>
      <c r="L7167" s="1"/>
    </row>
    <row r="7168" spans="11:12">
      <c r="K7168" s="1"/>
      <c r="L7168" s="1"/>
    </row>
    <row r="7169" spans="11:12">
      <c r="K7169" s="1"/>
      <c r="L7169" s="1"/>
    </row>
    <row r="7170" spans="11:12">
      <c r="K7170" s="1"/>
      <c r="L7170" s="1"/>
    </row>
    <row r="7171" spans="11:12">
      <c r="K7171" s="1"/>
      <c r="L7171" s="1"/>
    </row>
    <row r="7172" spans="11:12">
      <c r="K7172" s="1"/>
      <c r="L7172" s="1"/>
    </row>
    <row r="7173" spans="11:12">
      <c r="K7173" s="1"/>
      <c r="L7173" s="1"/>
    </row>
    <row r="7174" spans="11:12">
      <c r="K7174" s="1"/>
      <c r="L7174" s="1"/>
    </row>
    <row r="7175" spans="11:12">
      <c r="K7175" s="1"/>
      <c r="L7175" s="1"/>
    </row>
    <row r="7176" spans="11:12">
      <c r="K7176" s="1"/>
      <c r="L7176" s="1"/>
    </row>
    <row r="7177" spans="11:12">
      <c r="K7177" s="1"/>
      <c r="L7177" s="1"/>
    </row>
    <row r="7178" spans="11:12">
      <c r="K7178" s="1"/>
      <c r="L7178" s="1"/>
    </row>
    <row r="7179" spans="11:12">
      <c r="K7179" s="1"/>
      <c r="L7179" s="1"/>
    </row>
    <row r="7180" spans="11:12">
      <c r="K7180" s="1"/>
      <c r="L7180" s="1"/>
    </row>
    <row r="7181" spans="11:12">
      <c r="K7181" s="1"/>
      <c r="L7181" s="1"/>
    </row>
    <row r="7182" spans="11:12">
      <c r="K7182" s="1"/>
      <c r="L7182" s="1"/>
    </row>
    <row r="7183" spans="11:12">
      <c r="K7183" s="1"/>
      <c r="L7183" s="1"/>
    </row>
    <row r="7184" spans="11:12">
      <c r="K7184" s="1"/>
      <c r="L7184" s="1"/>
    </row>
    <row r="7185" spans="11:12">
      <c r="K7185" s="1"/>
      <c r="L7185" s="1"/>
    </row>
    <row r="7186" spans="11:12">
      <c r="K7186" s="1"/>
      <c r="L7186" s="1"/>
    </row>
    <row r="7187" spans="11:12">
      <c r="K7187" s="1"/>
      <c r="L7187" s="1"/>
    </row>
    <row r="7188" spans="11:12">
      <c r="K7188" s="1"/>
      <c r="L7188" s="1"/>
    </row>
    <row r="7189" spans="11:12">
      <c r="K7189" s="1"/>
      <c r="L7189" s="1"/>
    </row>
    <row r="7190" spans="11:12">
      <c r="K7190" s="1"/>
      <c r="L7190" s="1"/>
    </row>
    <row r="7191" spans="11:12">
      <c r="K7191" s="1"/>
      <c r="L7191" s="1"/>
    </row>
    <row r="7192" spans="11:12">
      <c r="K7192" s="1"/>
      <c r="L7192" s="1"/>
    </row>
    <row r="7193" spans="11:12">
      <c r="K7193" s="1"/>
      <c r="L7193" s="1"/>
    </row>
    <row r="7194" spans="11:12">
      <c r="K7194" s="1"/>
      <c r="L7194" s="1"/>
    </row>
    <row r="7195" spans="11:12">
      <c r="K7195" s="1"/>
      <c r="L7195" s="1"/>
    </row>
    <row r="7196" spans="11:12">
      <c r="K7196" s="1"/>
      <c r="L7196" s="1"/>
    </row>
    <row r="7197" spans="11:12">
      <c r="K7197" s="1"/>
      <c r="L7197" s="1"/>
    </row>
    <row r="7198" spans="11:12">
      <c r="K7198" s="1"/>
      <c r="L7198" s="1"/>
    </row>
    <row r="7199" spans="11:12">
      <c r="K7199" s="1"/>
      <c r="L7199" s="1"/>
    </row>
    <row r="7200" spans="11:12">
      <c r="K7200" s="1"/>
      <c r="L7200" s="1"/>
    </row>
    <row r="7201" spans="11:12">
      <c r="K7201" s="1"/>
      <c r="L7201" s="1"/>
    </row>
    <row r="7202" spans="11:12">
      <c r="K7202" s="1"/>
      <c r="L7202" s="1"/>
    </row>
    <row r="7203" spans="11:12">
      <c r="K7203" s="1"/>
      <c r="L7203" s="1"/>
    </row>
    <row r="7204" spans="11:12">
      <c r="K7204" s="1"/>
      <c r="L7204" s="1"/>
    </row>
    <row r="7205" spans="11:12">
      <c r="K7205" s="1"/>
      <c r="L7205" s="1"/>
    </row>
    <row r="7206" spans="11:12">
      <c r="K7206" s="1"/>
      <c r="L7206" s="1"/>
    </row>
    <row r="7207" spans="11:12">
      <c r="K7207" s="1"/>
      <c r="L7207" s="1"/>
    </row>
    <row r="7208" spans="11:12">
      <c r="K7208" s="1"/>
      <c r="L7208" s="1"/>
    </row>
    <row r="7209" spans="11:12">
      <c r="K7209" s="1"/>
      <c r="L7209" s="1"/>
    </row>
    <row r="7210" spans="11:12">
      <c r="K7210" s="1"/>
      <c r="L7210" s="1"/>
    </row>
    <row r="7211" spans="11:12">
      <c r="K7211" s="1"/>
      <c r="L7211" s="1"/>
    </row>
    <row r="7212" spans="11:12">
      <c r="K7212" s="1"/>
      <c r="L7212" s="1"/>
    </row>
    <row r="7213" spans="11:12">
      <c r="K7213" s="1"/>
      <c r="L7213" s="1"/>
    </row>
    <row r="7214" spans="11:12">
      <c r="K7214" s="1"/>
      <c r="L7214" s="1"/>
    </row>
    <row r="7215" spans="11:12">
      <c r="K7215" s="1"/>
      <c r="L7215" s="1"/>
    </row>
    <row r="7216" spans="11:12">
      <c r="K7216" s="1"/>
      <c r="L7216" s="1"/>
    </row>
    <row r="7217" spans="11:12">
      <c r="K7217" s="1"/>
      <c r="L7217" s="1"/>
    </row>
    <row r="7218" spans="11:12">
      <c r="K7218" s="1"/>
      <c r="L7218" s="1"/>
    </row>
    <row r="7219" spans="11:12">
      <c r="K7219" s="1"/>
      <c r="L7219" s="1"/>
    </row>
    <row r="7220" spans="11:12">
      <c r="K7220" s="1"/>
      <c r="L7220" s="1"/>
    </row>
    <row r="7221" spans="11:12">
      <c r="K7221" s="1"/>
      <c r="L7221" s="1"/>
    </row>
    <row r="7222" spans="11:12">
      <c r="K7222" s="1"/>
      <c r="L7222" s="1"/>
    </row>
    <row r="7223" spans="11:12">
      <c r="K7223" s="1"/>
      <c r="L7223" s="1"/>
    </row>
    <row r="7224" spans="11:12">
      <c r="K7224" s="1"/>
      <c r="L7224" s="1"/>
    </row>
    <row r="7225" spans="11:12">
      <c r="K7225" s="1"/>
      <c r="L7225" s="1"/>
    </row>
    <row r="7226" spans="11:12">
      <c r="K7226" s="1"/>
      <c r="L7226" s="1"/>
    </row>
    <row r="7227" spans="11:12">
      <c r="K7227" s="1"/>
      <c r="L7227" s="1"/>
    </row>
    <row r="7228" spans="11:12">
      <c r="K7228" s="1"/>
      <c r="L7228" s="1"/>
    </row>
    <row r="7229" spans="11:12">
      <c r="K7229" s="1"/>
      <c r="L7229" s="1"/>
    </row>
    <row r="7230" spans="11:12">
      <c r="K7230" s="1"/>
      <c r="L7230" s="1"/>
    </row>
    <row r="7231" spans="11:12">
      <c r="K7231" s="1"/>
      <c r="L7231" s="1"/>
    </row>
    <row r="7232" spans="11:12">
      <c r="K7232" s="1"/>
      <c r="L7232" s="1"/>
    </row>
    <row r="7233" spans="11:12">
      <c r="K7233" s="1"/>
      <c r="L7233" s="1"/>
    </row>
    <row r="7234" spans="11:12">
      <c r="K7234" s="1"/>
      <c r="L7234" s="1"/>
    </row>
    <row r="7235" spans="11:12">
      <c r="K7235" s="1"/>
      <c r="L7235" s="1"/>
    </row>
    <row r="7236" spans="11:12">
      <c r="K7236" s="1"/>
      <c r="L7236" s="1"/>
    </row>
    <row r="7237" spans="11:12">
      <c r="K7237" s="1"/>
      <c r="L7237" s="1"/>
    </row>
    <row r="7238" spans="11:12">
      <c r="K7238" s="1"/>
      <c r="L7238" s="1"/>
    </row>
    <row r="7239" spans="11:12">
      <c r="K7239" s="1"/>
      <c r="L7239" s="1"/>
    </row>
    <row r="7240" spans="11:12">
      <c r="K7240" s="1"/>
      <c r="L7240" s="1"/>
    </row>
    <row r="7241" spans="11:12">
      <c r="K7241" s="1"/>
      <c r="L7241" s="1"/>
    </row>
    <row r="7242" spans="11:12">
      <c r="K7242" s="1"/>
      <c r="L7242" s="1"/>
    </row>
    <row r="7243" spans="11:12">
      <c r="K7243" s="1"/>
      <c r="L7243" s="1"/>
    </row>
    <row r="7244" spans="11:12">
      <c r="K7244" s="1"/>
      <c r="L7244" s="1"/>
    </row>
    <row r="7245" spans="11:12">
      <c r="K7245" s="1"/>
      <c r="L7245" s="1"/>
    </row>
    <row r="7246" spans="11:12">
      <c r="K7246" s="1"/>
      <c r="L7246" s="1"/>
    </row>
    <row r="7247" spans="11:12">
      <c r="K7247" s="1"/>
      <c r="L7247" s="1"/>
    </row>
    <row r="7248" spans="11:12">
      <c r="K7248" s="1"/>
      <c r="L7248" s="1"/>
    </row>
    <row r="7249" spans="11:12">
      <c r="K7249" s="1"/>
      <c r="L7249" s="1"/>
    </row>
    <row r="7250" spans="11:12">
      <c r="K7250" s="1"/>
      <c r="L7250" s="1"/>
    </row>
    <row r="7251" spans="11:12">
      <c r="K7251" s="1"/>
      <c r="L7251" s="1"/>
    </row>
    <row r="7252" spans="11:12">
      <c r="K7252" s="1"/>
      <c r="L7252" s="1"/>
    </row>
    <row r="7253" spans="11:12">
      <c r="K7253" s="1"/>
      <c r="L7253" s="1"/>
    </row>
    <row r="7254" spans="11:12">
      <c r="K7254" s="1"/>
      <c r="L7254" s="1"/>
    </row>
    <row r="7255" spans="11:12">
      <c r="K7255" s="1"/>
      <c r="L7255" s="1"/>
    </row>
    <row r="7256" spans="11:12">
      <c r="K7256" s="1"/>
      <c r="L7256" s="1"/>
    </row>
    <row r="7257" spans="11:12">
      <c r="K7257" s="1"/>
      <c r="L7257" s="1"/>
    </row>
    <row r="7258" spans="11:12">
      <c r="K7258" s="1"/>
      <c r="L7258" s="1"/>
    </row>
    <row r="7259" spans="11:12">
      <c r="K7259" s="1"/>
      <c r="L7259" s="1"/>
    </row>
    <row r="7260" spans="11:12">
      <c r="K7260" s="1"/>
      <c r="L7260" s="1"/>
    </row>
    <row r="7261" spans="11:12">
      <c r="K7261" s="1"/>
      <c r="L7261" s="1"/>
    </row>
    <row r="7262" spans="11:12">
      <c r="K7262" s="1"/>
      <c r="L7262" s="1"/>
    </row>
    <row r="7263" spans="11:12">
      <c r="K7263" s="1"/>
      <c r="L7263" s="1"/>
    </row>
    <row r="7264" spans="11:12">
      <c r="K7264" s="1"/>
      <c r="L7264" s="1"/>
    </row>
    <row r="7265" spans="11:12">
      <c r="K7265" s="1"/>
      <c r="L7265" s="1"/>
    </row>
    <row r="7266" spans="11:12">
      <c r="K7266" s="1"/>
      <c r="L7266" s="1"/>
    </row>
    <row r="7267" spans="11:12">
      <c r="K7267" s="1"/>
      <c r="L7267" s="1"/>
    </row>
    <row r="7268" spans="11:12">
      <c r="K7268" s="1"/>
      <c r="L7268" s="1"/>
    </row>
    <row r="7269" spans="11:12">
      <c r="K7269" s="1"/>
      <c r="L7269" s="1"/>
    </row>
    <row r="7270" spans="11:12">
      <c r="K7270" s="1"/>
      <c r="L7270" s="1"/>
    </row>
    <row r="7271" spans="11:12">
      <c r="K7271" s="1"/>
      <c r="L7271" s="1"/>
    </row>
    <row r="7272" spans="11:12">
      <c r="K7272" s="1"/>
      <c r="L7272" s="1"/>
    </row>
    <row r="7273" spans="11:12">
      <c r="K7273" s="1"/>
      <c r="L7273" s="1"/>
    </row>
    <row r="7274" spans="11:12">
      <c r="K7274" s="1"/>
      <c r="L7274" s="1"/>
    </row>
    <row r="7275" spans="11:12">
      <c r="K7275" s="1"/>
      <c r="L7275" s="1"/>
    </row>
    <row r="7276" spans="11:12">
      <c r="K7276" s="1"/>
      <c r="L7276" s="1"/>
    </row>
    <row r="7277" spans="11:12">
      <c r="K7277" s="1"/>
      <c r="L7277" s="1"/>
    </row>
    <row r="7278" spans="11:12">
      <c r="K7278" s="1"/>
      <c r="L7278" s="1"/>
    </row>
    <row r="7279" spans="11:12">
      <c r="K7279" s="1"/>
      <c r="L7279" s="1"/>
    </row>
    <row r="7280" spans="11:12">
      <c r="K7280" s="1"/>
      <c r="L7280" s="1"/>
    </row>
    <row r="7281" spans="11:12">
      <c r="K7281" s="1"/>
      <c r="L7281" s="1"/>
    </row>
    <row r="7282" spans="11:12">
      <c r="K7282" s="1"/>
      <c r="L7282" s="1"/>
    </row>
    <row r="7283" spans="11:12">
      <c r="K7283" s="1"/>
      <c r="L7283" s="1"/>
    </row>
    <row r="7284" spans="11:12">
      <c r="K7284" s="1"/>
      <c r="L7284" s="1"/>
    </row>
    <row r="7285" spans="11:12">
      <c r="K7285" s="1"/>
      <c r="L7285" s="1"/>
    </row>
    <row r="7286" spans="11:12">
      <c r="K7286" s="1"/>
      <c r="L7286" s="1"/>
    </row>
    <row r="7287" spans="11:12">
      <c r="K7287" s="1"/>
      <c r="L7287" s="1"/>
    </row>
    <row r="7288" spans="11:12">
      <c r="K7288" s="1"/>
      <c r="L7288" s="1"/>
    </row>
    <row r="7289" spans="11:12">
      <c r="K7289" s="1"/>
      <c r="L7289" s="1"/>
    </row>
    <row r="7290" spans="11:12">
      <c r="K7290" s="1"/>
      <c r="L7290" s="1"/>
    </row>
    <row r="7291" spans="11:12">
      <c r="K7291" s="1"/>
      <c r="L7291" s="1"/>
    </row>
    <row r="7292" spans="11:12">
      <c r="K7292" s="1"/>
      <c r="L7292" s="1"/>
    </row>
    <row r="7293" spans="11:12">
      <c r="K7293" s="1"/>
      <c r="L7293" s="1"/>
    </row>
    <row r="7294" spans="11:12">
      <c r="K7294" s="1"/>
      <c r="L7294" s="1"/>
    </row>
    <row r="7295" spans="11:12">
      <c r="K7295" s="1"/>
      <c r="L7295" s="1"/>
    </row>
    <row r="7296" spans="11:12">
      <c r="K7296" s="1"/>
      <c r="L7296" s="1"/>
    </row>
    <row r="7297" spans="11:12">
      <c r="K7297" s="1"/>
      <c r="L7297" s="1"/>
    </row>
    <row r="7298" spans="11:12">
      <c r="K7298" s="1"/>
      <c r="L7298" s="1"/>
    </row>
    <row r="7299" spans="11:12">
      <c r="K7299" s="1"/>
      <c r="L7299" s="1"/>
    </row>
    <row r="7300" spans="11:12">
      <c r="K7300" s="1"/>
      <c r="L7300" s="1"/>
    </row>
    <row r="7301" spans="11:12">
      <c r="K7301" s="1"/>
      <c r="L7301" s="1"/>
    </row>
    <row r="7302" spans="11:12">
      <c r="K7302" s="1"/>
      <c r="L7302" s="1"/>
    </row>
    <row r="7303" spans="11:12">
      <c r="K7303" s="1"/>
      <c r="L7303" s="1"/>
    </row>
    <row r="7304" spans="11:12">
      <c r="K7304" s="1"/>
      <c r="L7304" s="1"/>
    </row>
    <row r="7305" spans="11:12">
      <c r="K7305" s="1"/>
      <c r="L7305" s="1"/>
    </row>
    <row r="7306" spans="11:12">
      <c r="K7306" s="1"/>
      <c r="L7306" s="1"/>
    </row>
    <row r="7307" spans="11:12">
      <c r="K7307" s="1"/>
      <c r="L7307" s="1"/>
    </row>
    <row r="7308" spans="11:12">
      <c r="K7308" s="1"/>
      <c r="L7308" s="1"/>
    </row>
    <row r="7309" spans="11:12">
      <c r="K7309" s="1"/>
      <c r="L7309" s="1"/>
    </row>
    <row r="7310" spans="11:12">
      <c r="K7310" s="1"/>
      <c r="L7310" s="1"/>
    </row>
    <row r="7311" spans="11:12">
      <c r="K7311" s="1"/>
      <c r="L7311" s="1"/>
    </row>
    <row r="7312" spans="11:12">
      <c r="K7312" s="1"/>
      <c r="L7312" s="1"/>
    </row>
    <row r="7313" spans="11:12">
      <c r="K7313" s="1"/>
      <c r="L7313" s="1"/>
    </row>
    <row r="7314" spans="11:12">
      <c r="K7314" s="1"/>
      <c r="L7314" s="1"/>
    </row>
    <row r="7315" spans="11:12">
      <c r="K7315" s="1"/>
      <c r="L7315" s="1"/>
    </row>
    <row r="7316" spans="11:12">
      <c r="K7316" s="1"/>
      <c r="L7316" s="1"/>
    </row>
    <row r="7317" spans="11:12">
      <c r="K7317" s="1"/>
      <c r="L7317" s="1"/>
    </row>
    <row r="7318" spans="11:12">
      <c r="K7318" s="1"/>
      <c r="L7318" s="1"/>
    </row>
    <row r="7319" spans="11:12">
      <c r="K7319" s="1"/>
      <c r="L7319" s="1"/>
    </row>
    <row r="7320" spans="11:12">
      <c r="K7320" s="1"/>
      <c r="L7320" s="1"/>
    </row>
    <row r="7321" spans="11:12">
      <c r="K7321" s="1"/>
      <c r="L7321" s="1"/>
    </row>
    <row r="7322" spans="11:12">
      <c r="K7322" s="1"/>
      <c r="L7322" s="1"/>
    </row>
    <row r="7323" spans="11:12">
      <c r="K7323" s="1"/>
      <c r="L7323" s="1"/>
    </row>
    <row r="7324" spans="11:12">
      <c r="K7324" s="1"/>
      <c r="L7324" s="1"/>
    </row>
    <row r="7325" spans="11:12">
      <c r="K7325" s="1"/>
      <c r="L7325" s="1"/>
    </row>
    <row r="7326" spans="11:12">
      <c r="K7326" s="1"/>
      <c r="L7326" s="1"/>
    </row>
    <row r="7327" spans="11:12">
      <c r="K7327" s="1"/>
      <c r="L7327" s="1"/>
    </row>
    <row r="7328" spans="11:12">
      <c r="K7328" s="1"/>
      <c r="L7328" s="1"/>
    </row>
    <row r="7329" spans="11:12">
      <c r="K7329" s="1"/>
      <c r="L7329" s="1"/>
    </row>
    <row r="7330" spans="11:12">
      <c r="K7330" s="1"/>
      <c r="L7330" s="1"/>
    </row>
    <row r="7331" spans="11:12">
      <c r="K7331" s="1"/>
      <c r="L7331" s="1"/>
    </row>
    <row r="7332" spans="11:12">
      <c r="K7332" s="1"/>
      <c r="L7332" s="1"/>
    </row>
    <row r="7333" spans="11:12">
      <c r="K7333" s="1"/>
      <c r="L7333" s="1"/>
    </row>
    <row r="7334" spans="11:12">
      <c r="K7334" s="1"/>
      <c r="L7334" s="1"/>
    </row>
    <row r="7335" spans="11:12">
      <c r="K7335" s="1"/>
      <c r="L7335" s="1"/>
    </row>
    <row r="7336" spans="11:12">
      <c r="K7336" s="1"/>
      <c r="L7336" s="1"/>
    </row>
    <row r="7337" spans="11:12">
      <c r="K7337" s="1"/>
      <c r="L7337" s="1"/>
    </row>
    <row r="7338" spans="11:12">
      <c r="K7338" s="1"/>
      <c r="L7338" s="1"/>
    </row>
    <row r="7339" spans="11:12">
      <c r="K7339" s="1"/>
      <c r="L7339" s="1"/>
    </row>
    <row r="7340" spans="11:12">
      <c r="K7340" s="1"/>
      <c r="L7340" s="1"/>
    </row>
    <row r="7341" spans="11:12">
      <c r="K7341" s="1"/>
      <c r="L7341" s="1"/>
    </row>
    <row r="7342" spans="11:12">
      <c r="K7342" s="1"/>
      <c r="L7342" s="1"/>
    </row>
    <row r="7343" spans="11:12">
      <c r="K7343" s="1"/>
      <c r="L7343" s="1"/>
    </row>
    <row r="7344" spans="11:12">
      <c r="K7344" s="1"/>
      <c r="L7344" s="1"/>
    </row>
    <row r="7345" spans="11:12">
      <c r="K7345" s="1"/>
      <c r="L7345" s="1"/>
    </row>
    <row r="7346" spans="11:12">
      <c r="K7346" s="1"/>
      <c r="L7346" s="1"/>
    </row>
    <row r="7347" spans="11:12">
      <c r="K7347" s="1"/>
      <c r="L7347" s="1"/>
    </row>
    <row r="7348" spans="11:12">
      <c r="K7348" s="1"/>
      <c r="L7348" s="1"/>
    </row>
    <row r="7349" spans="11:12">
      <c r="K7349" s="1"/>
      <c r="L7349" s="1"/>
    </row>
    <row r="7350" spans="11:12">
      <c r="K7350" s="1"/>
      <c r="L7350" s="1"/>
    </row>
    <row r="7351" spans="11:12">
      <c r="K7351" s="1"/>
      <c r="L7351" s="1"/>
    </row>
    <row r="7352" spans="11:12">
      <c r="K7352" s="1"/>
      <c r="L7352" s="1"/>
    </row>
    <row r="7353" spans="11:12">
      <c r="K7353" s="1"/>
      <c r="L7353" s="1"/>
    </row>
    <row r="7354" spans="11:12">
      <c r="K7354" s="1"/>
      <c r="L7354" s="1"/>
    </row>
    <row r="7355" spans="11:12">
      <c r="K7355" s="1"/>
      <c r="L7355" s="1"/>
    </row>
    <row r="7356" spans="11:12">
      <c r="K7356" s="1"/>
      <c r="L7356" s="1"/>
    </row>
    <row r="7357" spans="11:12">
      <c r="K7357" s="1"/>
      <c r="L7357" s="1"/>
    </row>
    <row r="7358" spans="11:12">
      <c r="K7358" s="1"/>
      <c r="L7358" s="1"/>
    </row>
    <row r="7359" spans="11:12">
      <c r="K7359" s="1"/>
      <c r="L7359" s="1"/>
    </row>
    <row r="7360" spans="11:12">
      <c r="K7360" s="1"/>
      <c r="L7360" s="1"/>
    </row>
    <row r="7361" spans="11:12">
      <c r="K7361" s="1"/>
      <c r="L7361" s="1"/>
    </row>
    <row r="7362" spans="11:12">
      <c r="K7362" s="1"/>
      <c r="L7362" s="1"/>
    </row>
    <row r="7363" spans="11:12">
      <c r="K7363" s="1"/>
      <c r="L7363" s="1"/>
    </row>
    <row r="7364" spans="11:12">
      <c r="K7364" s="1"/>
      <c r="L7364" s="1"/>
    </row>
    <row r="7365" spans="11:12">
      <c r="K7365" s="1"/>
      <c r="L7365" s="1"/>
    </row>
    <row r="7366" spans="11:12">
      <c r="K7366" s="1"/>
      <c r="L7366" s="1"/>
    </row>
    <row r="7367" spans="11:12">
      <c r="K7367" s="1"/>
      <c r="L7367" s="1"/>
    </row>
    <row r="7368" spans="11:12">
      <c r="K7368" s="1"/>
      <c r="L7368" s="1"/>
    </row>
    <row r="7369" spans="11:12">
      <c r="K7369" s="1"/>
      <c r="L7369" s="1"/>
    </row>
    <row r="7370" spans="11:12">
      <c r="K7370" s="1"/>
      <c r="L7370" s="1"/>
    </row>
    <row r="7371" spans="11:12">
      <c r="K7371" s="1"/>
      <c r="L7371" s="1"/>
    </row>
    <row r="7372" spans="11:12">
      <c r="K7372" s="1"/>
      <c r="L7372" s="1"/>
    </row>
    <row r="7373" spans="11:12">
      <c r="K7373" s="1"/>
      <c r="L7373" s="1"/>
    </row>
    <row r="7374" spans="11:12">
      <c r="K7374" s="1"/>
      <c r="L7374" s="1"/>
    </row>
    <row r="7375" spans="11:12">
      <c r="K7375" s="1"/>
      <c r="L7375" s="1"/>
    </row>
    <row r="7376" spans="11:12">
      <c r="K7376" s="1"/>
      <c r="L7376" s="1"/>
    </row>
    <row r="7377" spans="11:12">
      <c r="K7377" s="1"/>
      <c r="L7377" s="1"/>
    </row>
    <row r="7378" spans="11:12">
      <c r="K7378" s="1"/>
      <c r="L7378" s="1"/>
    </row>
    <row r="7379" spans="11:12">
      <c r="K7379" s="1"/>
      <c r="L7379" s="1"/>
    </row>
    <row r="7380" spans="11:12">
      <c r="K7380" s="1"/>
      <c r="L7380" s="1"/>
    </row>
    <row r="7381" spans="11:12">
      <c r="K7381" s="1"/>
      <c r="L7381" s="1"/>
    </row>
    <row r="7382" spans="11:12">
      <c r="K7382" s="1"/>
      <c r="L7382" s="1"/>
    </row>
    <row r="7383" spans="11:12">
      <c r="K7383" s="1"/>
      <c r="L7383" s="1"/>
    </row>
    <row r="7384" spans="11:12">
      <c r="K7384" s="1"/>
      <c r="L7384" s="1"/>
    </row>
    <row r="7385" spans="11:12">
      <c r="K7385" s="1"/>
      <c r="L7385" s="1"/>
    </row>
    <row r="7386" spans="11:12">
      <c r="K7386" s="1"/>
      <c r="L7386" s="1"/>
    </row>
    <row r="7387" spans="11:12">
      <c r="K7387" s="1"/>
      <c r="L7387" s="1"/>
    </row>
    <row r="7388" spans="11:12">
      <c r="K7388" s="1"/>
      <c r="L7388" s="1"/>
    </row>
    <row r="7389" spans="11:12">
      <c r="K7389" s="1"/>
      <c r="L7389" s="1"/>
    </row>
    <row r="7390" spans="11:12">
      <c r="K7390" s="1"/>
      <c r="L7390" s="1"/>
    </row>
    <row r="7391" spans="11:12">
      <c r="K7391" s="1"/>
      <c r="L7391" s="1"/>
    </row>
    <row r="7392" spans="11:12">
      <c r="K7392" s="1"/>
      <c r="L7392" s="1"/>
    </row>
    <row r="7393" spans="11:12">
      <c r="K7393" s="1"/>
      <c r="L7393" s="1"/>
    </row>
    <row r="7394" spans="11:12">
      <c r="K7394" s="1"/>
      <c r="L7394" s="1"/>
    </row>
    <row r="7395" spans="11:12">
      <c r="K7395" s="1"/>
      <c r="L7395" s="1"/>
    </row>
    <row r="7396" spans="11:12">
      <c r="K7396" s="1"/>
      <c r="L7396" s="1"/>
    </row>
    <row r="7397" spans="11:12">
      <c r="K7397" s="1"/>
      <c r="L7397" s="1"/>
    </row>
    <row r="7398" spans="11:12">
      <c r="K7398" s="1"/>
      <c r="L7398" s="1"/>
    </row>
    <row r="7399" spans="11:12">
      <c r="K7399" s="1"/>
      <c r="L7399" s="1"/>
    </row>
    <row r="7400" spans="11:12">
      <c r="K7400" s="1"/>
      <c r="L7400" s="1"/>
    </row>
    <row r="7401" spans="11:12">
      <c r="K7401" s="1"/>
      <c r="L7401" s="1"/>
    </row>
    <row r="7402" spans="11:12">
      <c r="K7402" s="1"/>
      <c r="L7402" s="1"/>
    </row>
    <row r="7403" spans="11:12">
      <c r="K7403" s="1"/>
      <c r="L7403" s="1"/>
    </row>
    <row r="7404" spans="11:12">
      <c r="K7404" s="1"/>
      <c r="L7404" s="1"/>
    </row>
    <row r="7405" spans="11:12">
      <c r="K7405" s="1"/>
      <c r="L7405" s="1"/>
    </row>
    <row r="7406" spans="11:12">
      <c r="K7406" s="1"/>
      <c r="L7406" s="1"/>
    </row>
    <row r="7407" spans="11:12">
      <c r="K7407" s="1"/>
      <c r="L7407" s="1"/>
    </row>
    <row r="7408" spans="11:12">
      <c r="K7408" s="1"/>
      <c r="L7408" s="1"/>
    </row>
    <row r="7409" spans="11:12">
      <c r="K7409" s="1"/>
      <c r="L7409" s="1"/>
    </row>
    <row r="7410" spans="11:12">
      <c r="K7410" s="1"/>
      <c r="L7410" s="1"/>
    </row>
    <row r="7411" spans="11:12">
      <c r="K7411" s="1"/>
      <c r="L7411" s="1"/>
    </row>
    <row r="7412" spans="11:12">
      <c r="K7412" s="1"/>
      <c r="L7412" s="1"/>
    </row>
    <row r="7413" spans="11:12">
      <c r="K7413" s="1"/>
      <c r="L7413" s="1"/>
    </row>
    <row r="7414" spans="11:12">
      <c r="K7414" s="1"/>
      <c r="L7414" s="1"/>
    </row>
    <row r="7415" spans="11:12">
      <c r="K7415" s="1"/>
      <c r="L7415" s="1"/>
    </row>
    <row r="7416" spans="11:12">
      <c r="K7416" s="1"/>
      <c r="L7416" s="1"/>
    </row>
    <row r="7417" spans="11:12">
      <c r="K7417" s="1"/>
      <c r="L7417" s="1"/>
    </row>
    <row r="7418" spans="11:12">
      <c r="K7418" s="1"/>
      <c r="L7418" s="1"/>
    </row>
    <row r="7419" spans="11:12">
      <c r="K7419" s="1"/>
      <c r="L7419" s="1"/>
    </row>
    <row r="7420" spans="11:12">
      <c r="K7420" s="1"/>
      <c r="L7420" s="1"/>
    </row>
    <row r="7421" spans="11:12">
      <c r="K7421" s="1"/>
      <c r="L7421" s="1"/>
    </row>
    <row r="7422" spans="11:12">
      <c r="K7422" s="1"/>
      <c r="L7422" s="1"/>
    </row>
    <row r="7423" spans="11:12">
      <c r="K7423" s="1"/>
      <c r="L7423" s="1"/>
    </row>
    <row r="7424" spans="11:12">
      <c r="K7424" s="1"/>
      <c r="L7424" s="1"/>
    </row>
    <row r="7425" spans="11:12">
      <c r="K7425" s="1"/>
      <c r="L7425" s="1"/>
    </row>
    <row r="7426" spans="11:12">
      <c r="K7426" s="1"/>
      <c r="L7426" s="1"/>
    </row>
    <row r="7427" spans="11:12">
      <c r="K7427" s="1"/>
      <c r="L7427" s="1"/>
    </row>
    <row r="7428" spans="11:12">
      <c r="K7428" s="1"/>
      <c r="L7428" s="1"/>
    </row>
    <row r="7429" spans="11:12">
      <c r="K7429" s="1"/>
      <c r="L7429" s="1"/>
    </row>
    <row r="7430" spans="11:12">
      <c r="K7430" s="1"/>
      <c r="L7430" s="1"/>
    </row>
    <row r="7431" spans="11:12">
      <c r="K7431" s="1"/>
      <c r="L7431" s="1"/>
    </row>
    <row r="7432" spans="11:12">
      <c r="K7432" s="1"/>
      <c r="L7432" s="1"/>
    </row>
    <row r="7433" spans="11:12">
      <c r="K7433" s="1"/>
      <c r="L7433" s="1"/>
    </row>
    <row r="7434" spans="11:12">
      <c r="K7434" s="1"/>
      <c r="L7434" s="1"/>
    </row>
    <row r="7435" spans="11:12">
      <c r="K7435" s="1"/>
      <c r="L7435" s="1"/>
    </row>
    <row r="7436" spans="11:12">
      <c r="K7436" s="1"/>
      <c r="L7436" s="1"/>
    </row>
    <row r="7437" spans="11:12">
      <c r="K7437" s="1"/>
      <c r="L7437" s="1"/>
    </row>
    <row r="7438" spans="11:12">
      <c r="K7438" s="1"/>
      <c r="L7438" s="1"/>
    </row>
    <row r="7439" spans="11:12">
      <c r="K7439" s="1"/>
      <c r="L7439" s="1"/>
    </row>
    <row r="7440" spans="11:12">
      <c r="K7440" s="1"/>
      <c r="L7440" s="1"/>
    </row>
    <row r="7441" spans="11:12">
      <c r="K7441" s="1"/>
      <c r="L7441" s="1"/>
    </row>
    <row r="7442" spans="11:12">
      <c r="K7442" s="1"/>
      <c r="L7442" s="1"/>
    </row>
    <row r="7443" spans="11:12">
      <c r="K7443" s="1"/>
      <c r="L7443" s="1"/>
    </row>
    <row r="7444" spans="11:12">
      <c r="K7444" s="1"/>
      <c r="L7444" s="1"/>
    </row>
    <row r="7445" spans="11:12">
      <c r="K7445" s="1"/>
      <c r="L7445" s="1"/>
    </row>
    <row r="7446" spans="11:12">
      <c r="K7446" s="1"/>
      <c r="L7446" s="1"/>
    </row>
    <row r="7447" spans="11:12">
      <c r="K7447" s="1"/>
      <c r="L7447" s="1"/>
    </row>
    <row r="7448" spans="11:12">
      <c r="K7448" s="1"/>
      <c r="L7448" s="1"/>
    </row>
    <row r="7449" spans="11:12">
      <c r="K7449" s="1"/>
      <c r="L7449" s="1"/>
    </row>
    <row r="7450" spans="11:12">
      <c r="K7450" s="1"/>
      <c r="L7450" s="1"/>
    </row>
    <row r="7451" spans="11:12">
      <c r="K7451" s="1"/>
      <c r="L7451" s="1"/>
    </row>
    <row r="7452" spans="11:12">
      <c r="K7452" s="1"/>
      <c r="L7452" s="1"/>
    </row>
    <row r="7453" spans="11:12">
      <c r="K7453" s="1"/>
      <c r="L7453" s="1"/>
    </row>
    <row r="7454" spans="11:12">
      <c r="K7454" s="1"/>
      <c r="L7454" s="1"/>
    </row>
    <row r="7455" spans="11:12">
      <c r="K7455" s="1"/>
      <c r="L7455" s="1"/>
    </row>
    <row r="7456" spans="11:12">
      <c r="K7456" s="1"/>
      <c r="L7456" s="1"/>
    </row>
    <row r="7457" spans="11:12">
      <c r="K7457" s="1"/>
      <c r="L7457" s="1"/>
    </row>
    <row r="7458" spans="11:12">
      <c r="K7458" s="1"/>
      <c r="L7458" s="1"/>
    </row>
    <row r="7459" spans="11:12">
      <c r="K7459" s="1"/>
      <c r="L7459" s="1"/>
    </row>
    <row r="7460" spans="11:12">
      <c r="K7460" s="1"/>
      <c r="L7460" s="1"/>
    </row>
    <row r="7461" spans="11:12">
      <c r="K7461" s="1"/>
      <c r="L7461" s="1"/>
    </row>
    <row r="7462" spans="11:12">
      <c r="K7462" s="1"/>
      <c r="L7462" s="1"/>
    </row>
    <row r="7463" spans="11:12">
      <c r="K7463" s="1"/>
      <c r="L7463" s="1"/>
    </row>
    <row r="7464" spans="11:12">
      <c r="K7464" s="1"/>
      <c r="L7464" s="1"/>
    </row>
    <row r="7465" spans="11:12">
      <c r="K7465" s="1"/>
      <c r="L7465" s="1"/>
    </row>
    <row r="7466" spans="11:12">
      <c r="K7466" s="1"/>
      <c r="L7466" s="1"/>
    </row>
    <row r="7467" spans="11:12">
      <c r="K7467" s="1"/>
      <c r="L7467" s="1"/>
    </row>
    <row r="7468" spans="11:12">
      <c r="K7468" s="1"/>
      <c r="L7468" s="1"/>
    </row>
    <row r="7469" spans="11:12">
      <c r="K7469" s="1"/>
      <c r="L7469" s="1"/>
    </row>
    <row r="7470" spans="11:12">
      <c r="K7470" s="1"/>
      <c r="L7470" s="1"/>
    </row>
    <row r="7471" spans="11:12">
      <c r="K7471" s="1"/>
      <c r="L7471" s="1"/>
    </row>
    <row r="7472" spans="11:12">
      <c r="K7472" s="1"/>
      <c r="L7472" s="1"/>
    </row>
    <row r="7473" spans="11:12">
      <c r="K7473" s="1"/>
      <c r="L7473" s="1"/>
    </row>
    <row r="7474" spans="11:12">
      <c r="K7474" s="1"/>
      <c r="L7474" s="1"/>
    </row>
    <row r="7475" spans="11:12">
      <c r="K7475" s="1"/>
      <c r="L7475" s="1"/>
    </row>
    <row r="7476" spans="11:12">
      <c r="K7476" s="1"/>
      <c r="L7476" s="1"/>
    </row>
    <row r="7477" spans="11:12">
      <c r="K7477" s="1"/>
      <c r="L7477" s="1"/>
    </row>
    <row r="7478" spans="11:12">
      <c r="K7478" s="1"/>
      <c r="L7478" s="1"/>
    </row>
    <row r="7479" spans="11:12">
      <c r="K7479" s="1"/>
      <c r="L7479" s="1"/>
    </row>
    <row r="7480" spans="11:12">
      <c r="K7480" s="1"/>
      <c r="L7480" s="1"/>
    </row>
    <row r="7481" spans="11:12">
      <c r="K7481" s="1"/>
      <c r="L7481" s="1"/>
    </row>
    <row r="7482" spans="11:12">
      <c r="K7482" s="1"/>
      <c r="L7482" s="1"/>
    </row>
    <row r="7483" spans="11:12">
      <c r="K7483" s="1"/>
      <c r="L7483" s="1"/>
    </row>
    <row r="7484" spans="11:12">
      <c r="K7484" s="1"/>
      <c r="L7484" s="1"/>
    </row>
    <row r="7485" spans="11:12">
      <c r="K7485" s="1"/>
      <c r="L7485" s="1"/>
    </row>
    <row r="7486" spans="11:12">
      <c r="K7486" s="1"/>
      <c r="L7486" s="1"/>
    </row>
    <row r="7487" spans="11:12">
      <c r="K7487" s="1"/>
      <c r="L7487" s="1"/>
    </row>
    <row r="7488" spans="11:12">
      <c r="K7488" s="1"/>
      <c r="L7488" s="1"/>
    </row>
    <row r="7489" spans="11:12">
      <c r="K7489" s="1"/>
      <c r="L7489" s="1"/>
    </row>
    <row r="7490" spans="11:12">
      <c r="K7490" s="1"/>
      <c r="L7490" s="1"/>
    </row>
    <row r="7491" spans="11:12">
      <c r="K7491" s="1"/>
      <c r="L7491" s="1"/>
    </row>
    <row r="7492" spans="11:12">
      <c r="K7492" s="1"/>
      <c r="L7492" s="1"/>
    </row>
    <row r="7493" spans="11:12">
      <c r="K7493" s="1"/>
      <c r="L7493" s="1"/>
    </row>
    <row r="7494" spans="11:12">
      <c r="K7494" s="1"/>
      <c r="L7494" s="1"/>
    </row>
    <row r="7495" spans="11:12">
      <c r="K7495" s="1"/>
      <c r="L7495" s="1"/>
    </row>
    <row r="7496" spans="11:12">
      <c r="K7496" s="1"/>
      <c r="L7496" s="1"/>
    </row>
    <row r="7497" spans="11:12">
      <c r="K7497" s="1"/>
      <c r="L7497" s="1"/>
    </row>
    <row r="7498" spans="11:12">
      <c r="K7498" s="1"/>
      <c r="L7498" s="1"/>
    </row>
    <row r="7499" spans="11:12">
      <c r="K7499" s="1"/>
      <c r="L7499" s="1"/>
    </row>
    <row r="7500" spans="11:12">
      <c r="K7500" s="1"/>
      <c r="L7500" s="1"/>
    </row>
    <row r="7501" spans="11:12">
      <c r="K7501" s="1"/>
      <c r="L7501" s="1"/>
    </row>
    <row r="7502" spans="11:12">
      <c r="K7502" s="1"/>
      <c r="L7502" s="1"/>
    </row>
    <row r="7503" spans="11:12">
      <c r="K7503" s="1"/>
      <c r="L7503" s="1"/>
    </row>
    <row r="7504" spans="11:12">
      <c r="K7504" s="1"/>
      <c r="L7504" s="1"/>
    </row>
    <row r="7505" spans="11:12">
      <c r="K7505" s="1"/>
      <c r="L7505" s="1"/>
    </row>
    <row r="7506" spans="11:12">
      <c r="K7506" s="1"/>
      <c r="L7506" s="1"/>
    </row>
    <row r="7507" spans="11:12">
      <c r="K7507" s="1"/>
      <c r="L7507" s="1"/>
    </row>
    <row r="7508" spans="11:12">
      <c r="K7508" s="1"/>
      <c r="L7508" s="1"/>
    </row>
    <row r="7509" spans="11:12">
      <c r="K7509" s="1"/>
      <c r="L7509" s="1"/>
    </row>
    <row r="7510" spans="11:12">
      <c r="K7510" s="1"/>
      <c r="L7510" s="1"/>
    </row>
    <row r="7511" spans="11:12">
      <c r="K7511" s="1"/>
      <c r="L7511" s="1"/>
    </row>
    <row r="7512" spans="11:12">
      <c r="K7512" s="1"/>
      <c r="L7512" s="1"/>
    </row>
    <row r="7513" spans="11:12">
      <c r="K7513" s="1"/>
      <c r="L7513" s="1"/>
    </row>
    <row r="7514" spans="11:12">
      <c r="K7514" s="1"/>
      <c r="L7514" s="1"/>
    </row>
    <row r="7515" spans="11:12">
      <c r="K7515" s="1"/>
      <c r="L7515" s="1"/>
    </row>
    <row r="7516" spans="11:12">
      <c r="K7516" s="1"/>
      <c r="L7516" s="1"/>
    </row>
    <row r="7517" spans="11:12">
      <c r="K7517" s="1"/>
      <c r="L7517" s="1"/>
    </row>
    <row r="7518" spans="11:12">
      <c r="K7518" s="1"/>
      <c r="L7518" s="1"/>
    </row>
    <row r="7519" spans="11:12">
      <c r="K7519" s="1"/>
      <c r="L7519" s="1"/>
    </row>
    <row r="7520" spans="11:12">
      <c r="K7520" s="1"/>
      <c r="L7520" s="1"/>
    </row>
    <row r="7521" spans="11:12">
      <c r="K7521" s="1"/>
      <c r="L7521" s="1"/>
    </row>
    <row r="7522" spans="11:12">
      <c r="K7522" s="1"/>
      <c r="L7522" s="1"/>
    </row>
    <row r="7523" spans="11:12">
      <c r="K7523" s="1"/>
      <c r="L7523" s="1"/>
    </row>
    <row r="7524" spans="11:12">
      <c r="K7524" s="1"/>
      <c r="L7524" s="1"/>
    </row>
    <row r="7525" spans="11:12">
      <c r="K7525" s="1"/>
      <c r="L7525" s="1"/>
    </row>
    <row r="7526" spans="11:12">
      <c r="K7526" s="1"/>
      <c r="L7526" s="1"/>
    </row>
    <row r="7527" spans="11:12">
      <c r="K7527" s="1"/>
      <c r="L7527" s="1"/>
    </row>
    <row r="7528" spans="11:12">
      <c r="K7528" s="1"/>
      <c r="L7528" s="1"/>
    </row>
    <row r="7529" spans="11:12">
      <c r="K7529" s="1"/>
      <c r="L7529" s="1"/>
    </row>
    <row r="7530" spans="11:12">
      <c r="K7530" s="1"/>
      <c r="L7530" s="1"/>
    </row>
    <row r="7531" spans="11:12">
      <c r="K7531" s="1"/>
      <c r="L7531" s="1"/>
    </row>
    <row r="7532" spans="11:12">
      <c r="K7532" s="1"/>
      <c r="L7532" s="1"/>
    </row>
    <row r="7533" spans="11:12">
      <c r="K7533" s="1"/>
      <c r="L7533" s="1"/>
    </row>
    <row r="7534" spans="11:12">
      <c r="K7534" s="1"/>
      <c r="L7534" s="1"/>
    </row>
    <row r="7535" spans="11:12">
      <c r="K7535" s="1"/>
      <c r="L7535" s="1"/>
    </row>
    <row r="7536" spans="11:12">
      <c r="K7536" s="1"/>
      <c r="L7536" s="1"/>
    </row>
    <row r="7537" spans="11:12">
      <c r="K7537" s="1"/>
      <c r="L7537" s="1"/>
    </row>
    <row r="7538" spans="11:12">
      <c r="K7538" s="1"/>
      <c r="L7538" s="1"/>
    </row>
    <row r="7539" spans="11:12">
      <c r="K7539" s="1"/>
      <c r="L7539" s="1"/>
    </row>
    <row r="7540" spans="11:12">
      <c r="K7540" s="1"/>
      <c r="L7540" s="1"/>
    </row>
    <row r="7541" spans="11:12">
      <c r="K7541" s="1"/>
      <c r="L7541" s="1"/>
    </row>
    <row r="7542" spans="11:12">
      <c r="K7542" s="1"/>
      <c r="L7542" s="1"/>
    </row>
    <row r="7543" spans="11:12">
      <c r="K7543" s="1"/>
      <c r="L7543" s="1"/>
    </row>
    <row r="7544" spans="11:12">
      <c r="K7544" s="1"/>
      <c r="L7544" s="1"/>
    </row>
    <row r="7545" spans="11:12">
      <c r="K7545" s="1"/>
      <c r="L7545" s="1"/>
    </row>
    <row r="7546" spans="11:12">
      <c r="K7546" s="1"/>
      <c r="L7546" s="1"/>
    </row>
    <row r="7547" spans="11:12">
      <c r="K7547" s="1"/>
      <c r="L7547" s="1"/>
    </row>
    <row r="7548" spans="11:12">
      <c r="K7548" s="1"/>
      <c r="L7548" s="1"/>
    </row>
    <row r="7549" spans="11:12">
      <c r="K7549" s="1"/>
      <c r="L7549" s="1"/>
    </row>
    <row r="7550" spans="11:12">
      <c r="K7550" s="1"/>
      <c r="L7550" s="1"/>
    </row>
    <row r="7551" spans="11:12">
      <c r="K7551" s="1"/>
      <c r="L7551" s="1"/>
    </row>
    <row r="7552" spans="11:12">
      <c r="K7552" s="1"/>
      <c r="L7552" s="1"/>
    </row>
    <row r="7553" spans="11:12">
      <c r="K7553" s="1"/>
      <c r="L7553" s="1"/>
    </row>
    <row r="7554" spans="11:12">
      <c r="K7554" s="1"/>
      <c r="L7554" s="1"/>
    </row>
    <row r="7555" spans="11:12">
      <c r="K7555" s="1"/>
      <c r="L7555" s="1"/>
    </row>
    <row r="7556" spans="11:12">
      <c r="K7556" s="1"/>
      <c r="L7556" s="1"/>
    </row>
    <row r="7557" spans="11:12">
      <c r="K7557" s="1"/>
      <c r="L7557" s="1"/>
    </row>
    <row r="7558" spans="11:12">
      <c r="K7558" s="1"/>
      <c r="L7558" s="1"/>
    </row>
    <row r="7559" spans="11:12">
      <c r="K7559" s="1"/>
      <c r="L7559" s="1"/>
    </row>
    <row r="7560" spans="11:12">
      <c r="K7560" s="1"/>
      <c r="L7560" s="1"/>
    </row>
    <row r="7561" spans="11:12">
      <c r="K7561" s="1"/>
      <c r="L7561" s="1"/>
    </row>
    <row r="7562" spans="11:12">
      <c r="K7562" s="1"/>
      <c r="L7562" s="1"/>
    </row>
    <row r="7563" spans="11:12">
      <c r="K7563" s="1"/>
      <c r="L7563" s="1"/>
    </row>
    <row r="7564" spans="11:12">
      <c r="K7564" s="1"/>
      <c r="L7564" s="1"/>
    </row>
    <row r="7565" spans="11:12">
      <c r="K7565" s="1"/>
      <c r="L7565" s="1"/>
    </row>
    <row r="7566" spans="11:12">
      <c r="K7566" s="1"/>
      <c r="L7566" s="1"/>
    </row>
    <row r="7567" spans="11:12">
      <c r="K7567" s="1"/>
      <c r="L7567" s="1"/>
    </row>
    <row r="7568" spans="11:12">
      <c r="K7568" s="1"/>
      <c r="L7568" s="1"/>
    </row>
    <row r="7569" spans="11:12">
      <c r="K7569" s="1"/>
      <c r="L7569" s="1"/>
    </row>
    <row r="7570" spans="11:12">
      <c r="K7570" s="1"/>
      <c r="L7570" s="1"/>
    </row>
    <row r="7571" spans="11:12">
      <c r="K7571" s="1"/>
      <c r="L7571" s="1"/>
    </row>
    <row r="7572" spans="11:12">
      <c r="K7572" s="1"/>
      <c r="L7572" s="1"/>
    </row>
    <row r="7573" spans="11:12">
      <c r="K7573" s="1"/>
      <c r="L7573" s="1"/>
    </row>
    <row r="7574" spans="11:12">
      <c r="K7574" s="1"/>
      <c r="L7574" s="1"/>
    </row>
    <row r="7575" spans="11:12">
      <c r="K7575" s="1"/>
      <c r="L7575" s="1"/>
    </row>
    <row r="7576" spans="11:12">
      <c r="K7576" s="1"/>
      <c r="L7576" s="1"/>
    </row>
    <row r="7577" spans="11:12">
      <c r="K7577" s="1"/>
      <c r="L7577" s="1"/>
    </row>
    <row r="7578" spans="11:12">
      <c r="K7578" s="1"/>
      <c r="L7578" s="1"/>
    </row>
    <row r="7579" spans="11:12">
      <c r="K7579" s="1"/>
      <c r="L7579" s="1"/>
    </row>
    <row r="7580" spans="11:12">
      <c r="K7580" s="1"/>
      <c r="L7580" s="1"/>
    </row>
    <row r="7581" spans="11:12">
      <c r="K7581" s="1"/>
      <c r="L7581" s="1"/>
    </row>
    <row r="7582" spans="11:12">
      <c r="K7582" s="1"/>
      <c r="L7582" s="1"/>
    </row>
    <row r="7583" spans="11:12">
      <c r="K7583" s="1"/>
      <c r="L7583" s="1"/>
    </row>
    <row r="7584" spans="11:12">
      <c r="K7584" s="1"/>
      <c r="L7584" s="1"/>
    </row>
    <row r="7585" spans="11:12">
      <c r="K7585" s="1"/>
      <c r="L7585" s="1"/>
    </row>
    <row r="7586" spans="11:12">
      <c r="K7586" s="1"/>
      <c r="L7586" s="1"/>
    </row>
    <row r="7587" spans="11:12">
      <c r="K7587" s="1"/>
      <c r="L7587" s="1"/>
    </row>
    <row r="7588" spans="11:12">
      <c r="K7588" s="1"/>
      <c r="L7588" s="1"/>
    </row>
    <row r="7589" spans="11:12">
      <c r="K7589" s="1"/>
      <c r="L7589" s="1"/>
    </row>
    <row r="7590" spans="11:12">
      <c r="K7590" s="1"/>
      <c r="L7590" s="1"/>
    </row>
    <row r="7591" spans="11:12">
      <c r="K7591" s="1"/>
      <c r="L7591" s="1"/>
    </row>
    <row r="7592" spans="11:12">
      <c r="K7592" s="1"/>
      <c r="L7592" s="1"/>
    </row>
    <row r="7593" spans="11:12">
      <c r="K7593" s="1"/>
      <c r="L7593" s="1"/>
    </row>
    <row r="7594" spans="11:12">
      <c r="K7594" s="1"/>
      <c r="L7594" s="1"/>
    </row>
    <row r="7595" spans="11:12">
      <c r="K7595" s="1"/>
      <c r="L7595" s="1"/>
    </row>
    <row r="7596" spans="11:12">
      <c r="K7596" s="1"/>
      <c r="L7596" s="1"/>
    </row>
    <row r="7597" spans="11:12">
      <c r="K7597" s="1"/>
      <c r="L7597" s="1"/>
    </row>
    <row r="7598" spans="11:12">
      <c r="K7598" s="1"/>
      <c r="L7598" s="1"/>
    </row>
    <row r="7599" spans="11:12">
      <c r="K7599" s="1"/>
      <c r="L7599" s="1"/>
    </row>
    <row r="7600" spans="11:12">
      <c r="K7600" s="1"/>
      <c r="L7600" s="1"/>
    </row>
    <row r="7601" spans="11:12">
      <c r="K7601" s="1"/>
      <c r="L7601" s="1"/>
    </row>
    <row r="7602" spans="11:12">
      <c r="K7602" s="1"/>
      <c r="L7602" s="1"/>
    </row>
    <row r="7603" spans="11:12">
      <c r="K7603" s="1"/>
      <c r="L7603" s="1"/>
    </row>
    <row r="7604" spans="11:12">
      <c r="K7604" s="1"/>
      <c r="L7604" s="1"/>
    </row>
    <row r="7605" spans="11:12">
      <c r="K7605" s="1"/>
      <c r="L7605" s="1"/>
    </row>
    <row r="7606" spans="11:12">
      <c r="K7606" s="1"/>
      <c r="L7606" s="1"/>
    </row>
    <row r="7607" spans="11:12">
      <c r="K7607" s="1"/>
      <c r="L7607" s="1"/>
    </row>
    <row r="7608" spans="11:12">
      <c r="K7608" s="1"/>
      <c r="L7608" s="1"/>
    </row>
    <row r="7609" spans="11:12">
      <c r="K7609" s="1"/>
      <c r="L7609" s="1"/>
    </row>
    <row r="7610" spans="11:12">
      <c r="K7610" s="1"/>
      <c r="L7610" s="1"/>
    </row>
    <row r="7611" spans="11:12">
      <c r="K7611" s="1"/>
      <c r="L7611" s="1"/>
    </row>
    <row r="7612" spans="11:12">
      <c r="K7612" s="1"/>
      <c r="L7612" s="1"/>
    </row>
    <row r="7613" spans="11:12">
      <c r="K7613" s="1"/>
      <c r="L7613" s="1"/>
    </row>
    <row r="7614" spans="11:12">
      <c r="K7614" s="1"/>
      <c r="L7614" s="1"/>
    </row>
    <row r="7615" spans="11:12">
      <c r="K7615" s="1"/>
      <c r="L7615" s="1"/>
    </row>
    <row r="7616" spans="11:12">
      <c r="K7616" s="1"/>
      <c r="L7616" s="1"/>
    </row>
    <row r="7617" spans="11:12">
      <c r="K7617" s="1"/>
      <c r="L7617" s="1"/>
    </row>
    <row r="7618" spans="11:12">
      <c r="K7618" s="1"/>
      <c r="L7618" s="1"/>
    </row>
    <row r="7619" spans="11:12">
      <c r="K7619" s="1"/>
      <c r="L7619" s="1"/>
    </row>
    <row r="7620" spans="11:12">
      <c r="K7620" s="1"/>
      <c r="L7620" s="1"/>
    </row>
    <row r="7621" spans="11:12">
      <c r="K7621" s="1"/>
      <c r="L7621" s="1"/>
    </row>
    <row r="7622" spans="11:12">
      <c r="K7622" s="1"/>
      <c r="L7622" s="1"/>
    </row>
    <row r="7623" spans="11:12">
      <c r="K7623" s="1"/>
      <c r="L7623" s="1"/>
    </row>
    <row r="7624" spans="11:12">
      <c r="K7624" s="1"/>
      <c r="L7624" s="1"/>
    </row>
    <row r="7625" spans="11:12">
      <c r="K7625" s="1"/>
      <c r="L7625" s="1"/>
    </row>
    <row r="7626" spans="11:12">
      <c r="K7626" s="1"/>
      <c r="L7626" s="1"/>
    </row>
    <row r="7627" spans="11:12">
      <c r="K7627" s="1"/>
      <c r="L7627" s="1"/>
    </row>
    <row r="7628" spans="11:12">
      <c r="K7628" s="1"/>
      <c r="L7628" s="1"/>
    </row>
    <row r="7629" spans="11:12">
      <c r="K7629" s="1"/>
      <c r="L7629" s="1"/>
    </row>
    <row r="7630" spans="11:12">
      <c r="K7630" s="1"/>
      <c r="L7630" s="1"/>
    </row>
    <row r="7631" spans="11:12">
      <c r="K7631" s="1"/>
      <c r="L7631" s="1"/>
    </row>
    <row r="7632" spans="11:12">
      <c r="K7632" s="1"/>
      <c r="L7632" s="1"/>
    </row>
    <row r="7633" spans="11:12">
      <c r="K7633" s="1"/>
      <c r="L7633" s="1"/>
    </row>
    <row r="7634" spans="11:12">
      <c r="K7634" s="1"/>
      <c r="L7634" s="1"/>
    </row>
    <row r="7635" spans="11:12">
      <c r="K7635" s="1"/>
      <c r="L7635" s="1"/>
    </row>
    <row r="7636" spans="11:12">
      <c r="K7636" s="1"/>
      <c r="L7636" s="1"/>
    </row>
    <row r="7637" spans="11:12">
      <c r="K7637" s="1"/>
      <c r="L7637" s="1"/>
    </row>
    <row r="7638" spans="11:12">
      <c r="K7638" s="1"/>
      <c r="L7638" s="1"/>
    </row>
    <row r="7639" spans="11:12">
      <c r="K7639" s="1"/>
      <c r="L7639" s="1"/>
    </row>
    <row r="7640" spans="11:12">
      <c r="K7640" s="1"/>
      <c r="L7640" s="1"/>
    </row>
    <row r="7641" spans="11:12">
      <c r="K7641" s="1"/>
      <c r="L7641" s="1"/>
    </row>
    <row r="7642" spans="11:12">
      <c r="K7642" s="1"/>
      <c r="L7642" s="1"/>
    </row>
    <row r="7643" spans="11:12">
      <c r="K7643" s="1"/>
      <c r="L7643" s="1"/>
    </row>
    <row r="7644" spans="11:12">
      <c r="K7644" s="1"/>
      <c r="L7644" s="1"/>
    </row>
    <row r="7645" spans="11:12">
      <c r="K7645" s="1"/>
      <c r="L7645" s="1"/>
    </row>
    <row r="7646" spans="11:12">
      <c r="K7646" s="1"/>
      <c r="L7646" s="1"/>
    </row>
    <row r="7647" spans="11:12">
      <c r="K7647" s="1"/>
      <c r="L7647" s="1"/>
    </row>
    <row r="7648" spans="11:12">
      <c r="K7648" s="1"/>
      <c r="L7648" s="1"/>
    </row>
    <row r="7649" spans="11:12">
      <c r="K7649" s="1"/>
      <c r="L7649" s="1"/>
    </row>
    <row r="7650" spans="11:12">
      <c r="K7650" s="1"/>
      <c r="L7650" s="1"/>
    </row>
    <row r="7651" spans="11:12">
      <c r="K7651" s="1"/>
      <c r="L7651" s="1"/>
    </row>
    <row r="7652" spans="11:12">
      <c r="K7652" s="1"/>
      <c r="L7652" s="1"/>
    </row>
    <row r="7653" spans="11:12">
      <c r="K7653" s="1"/>
      <c r="L7653" s="1"/>
    </row>
    <row r="7654" spans="11:12">
      <c r="K7654" s="1"/>
      <c r="L7654" s="1"/>
    </row>
    <row r="7655" spans="11:12">
      <c r="K7655" s="1"/>
      <c r="L7655" s="1"/>
    </row>
    <row r="7656" spans="11:12">
      <c r="K7656" s="1"/>
      <c r="L7656" s="1"/>
    </row>
    <row r="7657" spans="11:12">
      <c r="K7657" s="1"/>
      <c r="L7657" s="1"/>
    </row>
    <row r="7658" spans="11:12">
      <c r="K7658" s="1"/>
      <c r="L7658" s="1"/>
    </row>
    <row r="7659" spans="11:12">
      <c r="K7659" s="1"/>
      <c r="L7659" s="1"/>
    </row>
    <row r="7660" spans="11:12">
      <c r="K7660" s="1"/>
      <c r="L7660" s="1"/>
    </row>
    <row r="7661" spans="11:12">
      <c r="K7661" s="1"/>
      <c r="L7661" s="1"/>
    </row>
    <row r="7662" spans="11:12">
      <c r="K7662" s="1"/>
      <c r="L7662" s="1"/>
    </row>
    <row r="7663" spans="11:12">
      <c r="K7663" s="1"/>
      <c r="L7663" s="1"/>
    </row>
    <row r="7664" spans="11:12">
      <c r="K7664" s="1"/>
      <c r="L7664" s="1"/>
    </row>
    <row r="7665" spans="11:12">
      <c r="K7665" s="1"/>
      <c r="L7665" s="1"/>
    </row>
    <row r="7666" spans="11:12">
      <c r="K7666" s="1"/>
      <c r="L7666" s="1"/>
    </row>
    <row r="7667" spans="11:12">
      <c r="K7667" s="1"/>
      <c r="L7667" s="1"/>
    </row>
    <row r="7668" spans="11:12">
      <c r="K7668" s="1"/>
      <c r="L7668" s="1"/>
    </row>
    <row r="7669" spans="11:12">
      <c r="K7669" s="1"/>
      <c r="L7669" s="1"/>
    </row>
    <row r="7670" spans="11:12">
      <c r="K7670" s="1"/>
      <c r="L7670" s="1"/>
    </row>
    <row r="7671" spans="11:12">
      <c r="K7671" s="1"/>
      <c r="L7671" s="1"/>
    </row>
    <row r="7672" spans="11:12">
      <c r="K7672" s="1"/>
      <c r="L7672" s="1"/>
    </row>
    <row r="7673" spans="11:12">
      <c r="K7673" s="1"/>
      <c r="L7673" s="1"/>
    </row>
    <row r="7674" spans="11:12">
      <c r="K7674" s="1"/>
      <c r="L7674" s="1"/>
    </row>
    <row r="7675" spans="11:12">
      <c r="K7675" s="1"/>
      <c r="L7675" s="1"/>
    </row>
    <row r="7676" spans="11:12">
      <c r="K7676" s="1"/>
      <c r="L7676" s="1"/>
    </row>
    <row r="7677" spans="11:12">
      <c r="K7677" s="1"/>
      <c r="L7677" s="1"/>
    </row>
    <row r="7678" spans="11:12">
      <c r="K7678" s="1"/>
      <c r="L7678" s="1"/>
    </row>
    <row r="7679" spans="11:12">
      <c r="K7679" s="1"/>
      <c r="L7679" s="1"/>
    </row>
    <row r="7680" spans="11:12">
      <c r="K7680" s="1"/>
      <c r="L7680" s="1"/>
    </row>
    <row r="7681" spans="11:12">
      <c r="K7681" s="1"/>
      <c r="L7681" s="1"/>
    </row>
    <row r="7682" spans="11:12">
      <c r="K7682" s="1"/>
      <c r="L7682" s="1"/>
    </row>
    <row r="7683" spans="11:12">
      <c r="K7683" s="1"/>
      <c r="L7683" s="1"/>
    </row>
    <row r="7684" spans="11:12">
      <c r="K7684" s="1"/>
      <c r="L7684" s="1"/>
    </row>
    <row r="7685" spans="11:12">
      <c r="K7685" s="1"/>
      <c r="L7685" s="1"/>
    </row>
    <row r="7686" spans="11:12">
      <c r="K7686" s="1"/>
      <c r="L7686" s="1"/>
    </row>
    <row r="7687" spans="11:12">
      <c r="K7687" s="1"/>
      <c r="L7687" s="1"/>
    </row>
    <row r="7688" spans="11:12">
      <c r="K7688" s="1"/>
      <c r="L7688" s="1"/>
    </row>
    <row r="7689" spans="11:12">
      <c r="K7689" s="1"/>
      <c r="L7689" s="1"/>
    </row>
    <row r="7690" spans="11:12">
      <c r="K7690" s="1"/>
      <c r="L7690" s="1"/>
    </row>
    <row r="7691" spans="11:12">
      <c r="K7691" s="1"/>
      <c r="L7691" s="1"/>
    </row>
    <row r="7692" spans="11:12">
      <c r="K7692" s="1"/>
      <c r="L7692" s="1"/>
    </row>
    <row r="7693" spans="11:12">
      <c r="K7693" s="1"/>
      <c r="L7693" s="1"/>
    </row>
    <row r="7694" spans="11:12">
      <c r="K7694" s="1"/>
      <c r="L7694" s="1"/>
    </row>
    <row r="7695" spans="11:12">
      <c r="K7695" s="1"/>
      <c r="L7695" s="1"/>
    </row>
    <row r="7696" spans="11:12">
      <c r="K7696" s="1"/>
      <c r="L7696" s="1"/>
    </row>
    <row r="7697" spans="11:12">
      <c r="K7697" s="1"/>
      <c r="L7697" s="1"/>
    </row>
    <row r="7698" spans="11:12">
      <c r="K7698" s="1"/>
      <c r="L7698" s="1"/>
    </row>
    <row r="7699" spans="11:12">
      <c r="K7699" s="1"/>
      <c r="L7699" s="1"/>
    </row>
    <row r="7700" spans="11:12">
      <c r="K7700" s="1"/>
      <c r="L7700" s="1"/>
    </row>
    <row r="7701" spans="11:12">
      <c r="K7701" s="1"/>
      <c r="L7701" s="1"/>
    </row>
    <row r="7702" spans="11:12">
      <c r="K7702" s="1"/>
      <c r="L7702" s="1"/>
    </row>
    <row r="7703" spans="11:12">
      <c r="K7703" s="1"/>
      <c r="L7703" s="1"/>
    </row>
    <row r="7704" spans="11:12">
      <c r="K7704" s="1"/>
      <c r="L7704" s="1"/>
    </row>
    <row r="7705" spans="11:12">
      <c r="K7705" s="1"/>
      <c r="L7705" s="1"/>
    </row>
    <row r="7706" spans="11:12">
      <c r="K7706" s="1"/>
      <c r="L7706" s="1"/>
    </row>
    <row r="7707" spans="11:12">
      <c r="K7707" s="1"/>
      <c r="L7707" s="1"/>
    </row>
    <row r="7708" spans="11:12">
      <c r="K7708" s="1"/>
      <c r="L7708" s="1"/>
    </row>
    <row r="7709" spans="11:12">
      <c r="K7709" s="1"/>
      <c r="L7709" s="1"/>
    </row>
    <row r="7710" spans="11:12">
      <c r="K7710" s="1"/>
      <c r="L7710" s="1"/>
    </row>
    <row r="7711" spans="11:12">
      <c r="K7711" s="1"/>
      <c r="L7711" s="1"/>
    </row>
    <row r="7712" spans="11:12">
      <c r="K7712" s="1"/>
      <c r="L7712" s="1"/>
    </row>
    <row r="7713" spans="11:12">
      <c r="K7713" s="1"/>
      <c r="L7713" s="1"/>
    </row>
    <row r="7714" spans="11:12">
      <c r="K7714" s="1"/>
      <c r="L7714" s="1"/>
    </row>
    <row r="7715" spans="11:12">
      <c r="K7715" s="1"/>
      <c r="L7715" s="1"/>
    </row>
    <row r="7716" spans="11:12">
      <c r="K7716" s="1"/>
      <c r="L7716" s="1"/>
    </row>
    <row r="7717" spans="11:12">
      <c r="K7717" s="1"/>
      <c r="L7717" s="1"/>
    </row>
    <row r="7718" spans="11:12">
      <c r="K7718" s="1"/>
      <c r="L7718" s="1"/>
    </row>
    <row r="7719" spans="11:12">
      <c r="K7719" s="1"/>
      <c r="L7719" s="1"/>
    </row>
    <row r="7720" spans="11:12">
      <c r="K7720" s="1"/>
      <c r="L7720" s="1"/>
    </row>
    <row r="7721" spans="11:12">
      <c r="K7721" s="1"/>
      <c r="L7721" s="1"/>
    </row>
    <row r="7722" spans="11:12">
      <c r="K7722" s="1"/>
      <c r="L7722" s="1"/>
    </row>
    <row r="7723" spans="11:12">
      <c r="K7723" s="1"/>
      <c r="L7723" s="1"/>
    </row>
    <row r="7724" spans="11:12">
      <c r="K7724" s="1"/>
      <c r="L7724" s="1"/>
    </row>
    <row r="7725" spans="11:12">
      <c r="K7725" s="1"/>
      <c r="L7725" s="1"/>
    </row>
    <row r="7726" spans="11:12">
      <c r="K7726" s="1"/>
      <c r="L7726" s="1"/>
    </row>
    <row r="7727" spans="11:12">
      <c r="K7727" s="1"/>
      <c r="L7727" s="1"/>
    </row>
    <row r="7728" spans="11:12">
      <c r="K7728" s="1"/>
      <c r="L7728" s="1"/>
    </row>
    <row r="7729" spans="11:12">
      <c r="K7729" s="1"/>
      <c r="L7729" s="1"/>
    </row>
    <row r="7730" spans="11:12">
      <c r="K7730" s="1"/>
      <c r="L7730" s="1"/>
    </row>
    <row r="7731" spans="11:12">
      <c r="K7731" s="1"/>
      <c r="L7731" s="1"/>
    </row>
    <row r="7732" spans="11:12">
      <c r="K7732" s="1"/>
      <c r="L7732" s="1"/>
    </row>
    <row r="7733" spans="11:12">
      <c r="K7733" s="1"/>
      <c r="L7733" s="1"/>
    </row>
    <row r="7734" spans="11:12">
      <c r="K7734" s="1"/>
      <c r="L7734" s="1"/>
    </row>
    <row r="7735" spans="11:12">
      <c r="K7735" s="1"/>
      <c r="L7735" s="1"/>
    </row>
    <row r="7736" spans="11:12">
      <c r="K7736" s="1"/>
      <c r="L7736" s="1"/>
    </row>
    <row r="7737" spans="11:12">
      <c r="K7737" s="1"/>
      <c r="L7737" s="1"/>
    </row>
    <row r="7738" spans="11:12">
      <c r="K7738" s="1"/>
      <c r="L7738" s="1"/>
    </row>
    <row r="7739" spans="11:12">
      <c r="K7739" s="1"/>
      <c r="L7739" s="1"/>
    </row>
    <row r="7740" spans="11:12">
      <c r="K7740" s="1"/>
      <c r="L7740" s="1"/>
    </row>
    <row r="7741" spans="11:12">
      <c r="K7741" s="1"/>
      <c r="L7741" s="1"/>
    </row>
    <row r="7742" spans="11:12">
      <c r="K7742" s="1"/>
      <c r="L7742" s="1"/>
    </row>
    <row r="7743" spans="11:12">
      <c r="K7743" s="1"/>
      <c r="L7743" s="1"/>
    </row>
    <row r="7744" spans="11:12">
      <c r="K7744" s="1"/>
      <c r="L7744" s="1"/>
    </row>
    <row r="7745" spans="11:12">
      <c r="K7745" s="1"/>
      <c r="L7745" s="1"/>
    </row>
    <row r="7746" spans="11:12">
      <c r="K7746" s="1"/>
      <c r="L7746" s="1"/>
    </row>
    <row r="7747" spans="11:12">
      <c r="K7747" s="1"/>
      <c r="L7747" s="1"/>
    </row>
    <row r="7748" spans="11:12">
      <c r="K7748" s="1"/>
      <c r="L7748" s="1"/>
    </row>
    <row r="7749" spans="11:12">
      <c r="K7749" s="1"/>
      <c r="L7749" s="1"/>
    </row>
    <row r="7750" spans="11:12">
      <c r="K7750" s="1"/>
      <c r="L7750" s="1"/>
    </row>
    <row r="7751" spans="11:12">
      <c r="K7751" s="1"/>
      <c r="L7751" s="1"/>
    </row>
    <row r="7752" spans="11:12">
      <c r="K7752" s="1"/>
      <c r="L7752" s="1"/>
    </row>
    <row r="7753" spans="11:12">
      <c r="K7753" s="1"/>
      <c r="L7753" s="1"/>
    </row>
    <row r="7754" spans="11:12">
      <c r="K7754" s="1"/>
      <c r="L7754" s="1"/>
    </row>
    <row r="7755" spans="11:12">
      <c r="K7755" s="1"/>
      <c r="L7755" s="1"/>
    </row>
    <row r="7756" spans="11:12">
      <c r="K7756" s="1"/>
      <c r="L7756" s="1"/>
    </row>
    <row r="7757" spans="11:12">
      <c r="K7757" s="1"/>
      <c r="L7757" s="1"/>
    </row>
    <row r="7758" spans="11:12">
      <c r="K7758" s="1"/>
      <c r="L7758" s="1"/>
    </row>
    <row r="7759" spans="11:12">
      <c r="K7759" s="1"/>
      <c r="L7759" s="1"/>
    </row>
    <row r="7760" spans="11:12">
      <c r="K7760" s="1"/>
      <c r="L7760" s="1"/>
    </row>
    <row r="7761" spans="11:12">
      <c r="K7761" s="1"/>
      <c r="L7761" s="1"/>
    </row>
    <row r="7762" spans="11:12">
      <c r="K7762" s="1"/>
      <c r="L7762" s="1"/>
    </row>
    <row r="7763" spans="11:12">
      <c r="K7763" s="1"/>
      <c r="L7763" s="1"/>
    </row>
    <row r="7764" spans="11:12">
      <c r="K7764" s="1"/>
      <c r="L7764" s="1"/>
    </row>
    <row r="7765" spans="11:12">
      <c r="K7765" s="1"/>
      <c r="L7765" s="1"/>
    </row>
    <row r="7766" spans="11:12">
      <c r="K7766" s="1"/>
      <c r="L7766" s="1"/>
    </row>
    <row r="7767" spans="11:12">
      <c r="K7767" s="1"/>
      <c r="L7767" s="1"/>
    </row>
    <row r="7768" spans="11:12">
      <c r="K7768" s="1"/>
      <c r="L7768" s="1"/>
    </row>
    <row r="7769" spans="11:12">
      <c r="K7769" s="1"/>
      <c r="L7769" s="1"/>
    </row>
    <row r="7770" spans="11:12">
      <c r="K7770" s="1"/>
      <c r="L7770" s="1"/>
    </row>
    <row r="7771" spans="11:12">
      <c r="K7771" s="1"/>
      <c r="L7771" s="1"/>
    </row>
    <row r="7772" spans="11:12">
      <c r="K7772" s="1"/>
      <c r="L7772" s="1"/>
    </row>
    <row r="7773" spans="11:12">
      <c r="K7773" s="1"/>
      <c r="L7773" s="1"/>
    </row>
    <row r="7774" spans="11:12">
      <c r="K7774" s="1"/>
      <c r="L7774" s="1"/>
    </row>
    <row r="7775" spans="11:12">
      <c r="K7775" s="1"/>
      <c r="L7775" s="1"/>
    </row>
    <row r="7776" spans="11:12">
      <c r="K7776" s="1"/>
      <c r="L7776" s="1"/>
    </row>
    <row r="7777" spans="11:12">
      <c r="K7777" s="1"/>
      <c r="L7777" s="1"/>
    </row>
    <row r="7778" spans="11:12">
      <c r="K7778" s="1"/>
      <c r="L7778" s="1"/>
    </row>
    <row r="7779" spans="11:12">
      <c r="K7779" s="1"/>
      <c r="L7779" s="1"/>
    </row>
    <row r="7780" spans="11:12">
      <c r="K7780" s="1"/>
      <c r="L7780" s="1"/>
    </row>
    <row r="7781" spans="11:12">
      <c r="K7781" s="1"/>
      <c r="L7781" s="1"/>
    </row>
    <row r="7782" spans="11:12">
      <c r="K7782" s="1"/>
      <c r="L7782" s="1"/>
    </row>
    <row r="7783" spans="11:12">
      <c r="K7783" s="1"/>
      <c r="L7783" s="1"/>
    </row>
    <row r="7784" spans="11:12">
      <c r="K7784" s="1"/>
      <c r="L7784" s="1"/>
    </row>
    <row r="7785" spans="11:12">
      <c r="K7785" s="1"/>
      <c r="L7785" s="1"/>
    </row>
    <row r="7786" spans="11:12">
      <c r="K7786" s="1"/>
      <c r="L7786" s="1"/>
    </row>
    <row r="7787" spans="11:12">
      <c r="K7787" s="1"/>
      <c r="L7787" s="1"/>
    </row>
    <row r="7788" spans="11:12">
      <c r="K7788" s="1"/>
      <c r="L7788" s="1"/>
    </row>
    <row r="7789" spans="11:12">
      <c r="K7789" s="1"/>
      <c r="L7789" s="1"/>
    </row>
    <row r="7790" spans="11:12">
      <c r="K7790" s="1"/>
      <c r="L7790" s="1"/>
    </row>
    <row r="7791" spans="11:12">
      <c r="K7791" s="1"/>
      <c r="L7791" s="1"/>
    </row>
    <row r="7792" spans="11:12">
      <c r="K7792" s="1"/>
      <c r="L7792" s="1"/>
    </row>
    <row r="7793" spans="11:12">
      <c r="K7793" s="1"/>
      <c r="L7793" s="1"/>
    </row>
    <row r="7794" spans="11:12">
      <c r="K7794" s="1"/>
      <c r="L7794" s="1"/>
    </row>
    <row r="7795" spans="11:12">
      <c r="K7795" s="1"/>
      <c r="L7795" s="1"/>
    </row>
    <row r="7796" spans="11:12">
      <c r="K7796" s="1"/>
      <c r="L7796" s="1"/>
    </row>
    <row r="7797" spans="11:12">
      <c r="K7797" s="1"/>
      <c r="L7797" s="1"/>
    </row>
    <row r="7798" spans="11:12">
      <c r="K7798" s="1"/>
      <c r="L7798" s="1"/>
    </row>
    <row r="7799" spans="11:12">
      <c r="K7799" s="1"/>
      <c r="L7799" s="1"/>
    </row>
    <row r="7800" spans="11:12">
      <c r="K7800" s="1"/>
      <c r="L7800" s="1"/>
    </row>
    <row r="7801" spans="11:12">
      <c r="K7801" s="1"/>
      <c r="L7801" s="1"/>
    </row>
    <row r="7802" spans="11:12">
      <c r="K7802" s="1"/>
      <c r="L7802" s="1"/>
    </row>
    <row r="7803" spans="11:12">
      <c r="K7803" s="1"/>
      <c r="L7803" s="1"/>
    </row>
    <row r="7804" spans="11:12">
      <c r="K7804" s="1"/>
      <c r="L7804" s="1"/>
    </row>
    <row r="7805" spans="11:12">
      <c r="K7805" s="1"/>
      <c r="L7805" s="1"/>
    </row>
    <row r="7806" spans="11:12">
      <c r="K7806" s="1"/>
      <c r="L7806" s="1"/>
    </row>
    <row r="7807" spans="11:12">
      <c r="K7807" s="1"/>
      <c r="L7807" s="1"/>
    </row>
    <row r="7808" spans="11:12">
      <c r="K7808" s="1"/>
      <c r="L7808" s="1"/>
    </row>
    <row r="7809" spans="11:12">
      <c r="K7809" s="1"/>
      <c r="L7809" s="1"/>
    </row>
    <row r="7810" spans="11:12">
      <c r="K7810" s="1"/>
      <c r="L7810" s="1"/>
    </row>
    <row r="7811" spans="11:12">
      <c r="K7811" s="1"/>
      <c r="L7811" s="1"/>
    </row>
    <row r="7812" spans="11:12">
      <c r="K7812" s="1"/>
      <c r="L7812" s="1"/>
    </row>
    <row r="7813" spans="11:12">
      <c r="K7813" s="1"/>
      <c r="L7813" s="1"/>
    </row>
    <row r="7814" spans="11:12">
      <c r="K7814" s="1"/>
      <c r="L7814" s="1"/>
    </row>
    <row r="7815" spans="11:12">
      <c r="K7815" s="1"/>
      <c r="L7815" s="1"/>
    </row>
    <row r="7816" spans="11:12">
      <c r="K7816" s="1"/>
      <c r="L7816" s="1"/>
    </row>
    <row r="7817" spans="11:12">
      <c r="K7817" s="1"/>
      <c r="L7817" s="1"/>
    </row>
    <row r="7818" spans="11:12">
      <c r="K7818" s="1"/>
      <c r="L7818" s="1"/>
    </row>
    <row r="7819" spans="11:12">
      <c r="K7819" s="1"/>
      <c r="L7819" s="1"/>
    </row>
    <row r="7820" spans="11:12">
      <c r="K7820" s="1"/>
      <c r="L7820" s="1"/>
    </row>
    <row r="7821" spans="11:12">
      <c r="K7821" s="1"/>
      <c r="L7821" s="1"/>
    </row>
    <row r="7822" spans="11:12">
      <c r="K7822" s="1"/>
      <c r="L7822" s="1"/>
    </row>
    <row r="7823" spans="11:12">
      <c r="K7823" s="1"/>
      <c r="L7823" s="1"/>
    </row>
    <row r="7824" spans="11:12">
      <c r="K7824" s="1"/>
      <c r="L7824" s="1"/>
    </row>
    <row r="7825" spans="11:12">
      <c r="K7825" s="1"/>
      <c r="L7825" s="1"/>
    </row>
    <row r="7826" spans="11:12">
      <c r="K7826" s="1"/>
      <c r="L7826" s="1"/>
    </row>
    <row r="7827" spans="11:12">
      <c r="K7827" s="1"/>
      <c r="L7827" s="1"/>
    </row>
    <row r="7828" spans="11:12">
      <c r="K7828" s="1"/>
      <c r="L7828" s="1"/>
    </row>
    <row r="7829" spans="11:12">
      <c r="K7829" s="1"/>
      <c r="L7829" s="1"/>
    </row>
    <row r="7830" spans="11:12">
      <c r="K7830" s="1"/>
      <c r="L7830" s="1"/>
    </row>
    <row r="7831" spans="11:12">
      <c r="K7831" s="1"/>
      <c r="L7831" s="1"/>
    </row>
    <row r="7832" spans="11:12">
      <c r="K7832" s="1"/>
      <c r="L7832" s="1"/>
    </row>
    <row r="7833" spans="11:12">
      <c r="K7833" s="1"/>
      <c r="L7833" s="1"/>
    </row>
    <row r="7834" spans="11:12">
      <c r="K7834" s="1"/>
      <c r="L7834" s="1"/>
    </row>
    <row r="7835" spans="11:12">
      <c r="K7835" s="1"/>
      <c r="L7835" s="1"/>
    </row>
    <row r="7836" spans="11:12">
      <c r="K7836" s="1"/>
      <c r="L7836" s="1"/>
    </row>
    <row r="7837" spans="11:12">
      <c r="K7837" s="1"/>
      <c r="L7837" s="1"/>
    </row>
    <row r="7838" spans="11:12">
      <c r="K7838" s="1"/>
      <c r="L7838" s="1"/>
    </row>
    <row r="7839" spans="11:12">
      <c r="K7839" s="1"/>
      <c r="L7839" s="1"/>
    </row>
    <row r="7840" spans="11:12">
      <c r="K7840" s="1"/>
      <c r="L7840" s="1"/>
    </row>
    <row r="7841" spans="11:12">
      <c r="K7841" s="1"/>
      <c r="L7841" s="1"/>
    </row>
    <row r="7842" spans="11:12">
      <c r="K7842" s="1"/>
      <c r="L7842" s="1"/>
    </row>
    <row r="7843" spans="11:12">
      <c r="K7843" s="1"/>
      <c r="L7843" s="1"/>
    </row>
    <row r="7844" spans="11:12">
      <c r="K7844" s="1"/>
      <c r="L7844" s="1"/>
    </row>
    <row r="7845" spans="11:12">
      <c r="K7845" s="1"/>
      <c r="L7845" s="1"/>
    </row>
    <row r="7846" spans="11:12">
      <c r="K7846" s="1"/>
      <c r="L7846" s="1"/>
    </row>
    <row r="7847" spans="11:12">
      <c r="K7847" s="1"/>
      <c r="L7847" s="1"/>
    </row>
    <row r="7848" spans="11:12">
      <c r="K7848" s="1"/>
      <c r="L7848" s="1"/>
    </row>
    <row r="7849" spans="11:12">
      <c r="K7849" s="1"/>
      <c r="L7849" s="1"/>
    </row>
    <row r="7850" spans="11:12">
      <c r="K7850" s="1"/>
      <c r="L7850" s="1"/>
    </row>
    <row r="7851" spans="11:12">
      <c r="K7851" s="1"/>
      <c r="L7851" s="1"/>
    </row>
    <row r="7852" spans="11:12">
      <c r="K7852" s="1"/>
      <c r="L7852" s="1"/>
    </row>
    <row r="7853" spans="11:12">
      <c r="K7853" s="1"/>
      <c r="L7853" s="1"/>
    </row>
    <row r="7854" spans="11:12">
      <c r="K7854" s="1"/>
      <c r="L7854" s="1"/>
    </row>
    <row r="7855" spans="11:12">
      <c r="K7855" s="1"/>
      <c r="L7855" s="1"/>
    </row>
    <row r="7856" spans="11:12">
      <c r="K7856" s="1"/>
      <c r="L7856" s="1"/>
    </row>
    <row r="7857" spans="11:12">
      <c r="K7857" s="1"/>
      <c r="L7857" s="1"/>
    </row>
    <row r="7858" spans="11:12">
      <c r="K7858" s="1"/>
      <c r="L7858" s="1"/>
    </row>
    <row r="7859" spans="11:12">
      <c r="K7859" s="1"/>
      <c r="L7859" s="1"/>
    </row>
    <row r="7860" spans="11:12">
      <c r="K7860" s="1"/>
      <c r="L7860" s="1"/>
    </row>
    <row r="7861" spans="11:12">
      <c r="K7861" s="1"/>
      <c r="L7861" s="1"/>
    </row>
    <row r="7862" spans="11:12">
      <c r="K7862" s="1"/>
      <c r="L7862" s="1"/>
    </row>
    <row r="7863" spans="11:12">
      <c r="K7863" s="1"/>
      <c r="L7863" s="1"/>
    </row>
    <row r="7864" spans="11:12">
      <c r="K7864" s="1"/>
      <c r="L7864" s="1"/>
    </row>
    <row r="7865" spans="11:12">
      <c r="K7865" s="1"/>
      <c r="L7865" s="1"/>
    </row>
    <row r="7866" spans="11:12">
      <c r="K7866" s="1"/>
      <c r="L7866" s="1"/>
    </row>
    <row r="7867" spans="11:12">
      <c r="K7867" s="1"/>
      <c r="L7867" s="1"/>
    </row>
    <row r="7868" spans="11:12">
      <c r="K7868" s="1"/>
      <c r="L7868" s="1"/>
    </row>
    <row r="7869" spans="11:12">
      <c r="K7869" s="1"/>
      <c r="L7869" s="1"/>
    </row>
    <row r="7870" spans="11:12">
      <c r="K7870" s="1"/>
      <c r="L7870" s="1"/>
    </row>
    <row r="7871" spans="11:12">
      <c r="K7871" s="1"/>
      <c r="L7871" s="1"/>
    </row>
    <row r="7872" spans="11:12">
      <c r="K7872" s="1"/>
      <c r="L7872" s="1"/>
    </row>
    <row r="7873" spans="11:12">
      <c r="K7873" s="1"/>
      <c r="L7873" s="1"/>
    </row>
    <row r="7874" spans="11:12">
      <c r="K7874" s="1"/>
      <c r="L7874" s="1"/>
    </row>
    <row r="7875" spans="11:12">
      <c r="K7875" s="1"/>
      <c r="L7875" s="1"/>
    </row>
    <row r="7876" spans="11:12">
      <c r="K7876" s="1"/>
      <c r="L7876" s="1"/>
    </row>
    <row r="7877" spans="11:12">
      <c r="K7877" s="1"/>
      <c r="L7877" s="1"/>
    </row>
    <row r="7878" spans="11:12">
      <c r="K7878" s="1"/>
      <c r="L7878" s="1"/>
    </row>
    <row r="7879" spans="11:12">
      <c r="K7879" s="1"/>
      <c r="L7879" s="1"/>
    </row>
    <row r="7880" spans="11:12">
      <c r="K7880" s="1"/>
      <c r="L7880" s="1"/>
    </row>
    <row r="7881" spans="11:12">
      <c r="K7881" s="1"/>
      <c r="L7881" s="1"/>
    </row>
    <row r="7882" spans="11:12">
      <c r="K7882" s="1"/>
      <c r="L7882" s="1"/>
    </row>
    <row r="7883" spans="11:12">
      <c r="K7883" s="1"/>
      <c r="L7883" s="1"/>
    </row>
    <row r="7884" spans="11:12">
      <c r="K7884" s="1"/>
      <c r="L7884" s="1"/>
    </row>
    <row r="7885" spans="11:12">
      <c r="K7885" s="1"/>
      <c r="L7885" s="1"/>
    </row>
    <row r="7886" spans="11:12">
      <c r="K7886" s="1"/>
      <c r="L7886" s="1"/>
    </row>
    <row r="7887" spans="11:12">
      <c r="K7887" s="1"/>
      <c r="L7887" s="1"/>
    </row>
    <row r="7888" spans="11:12">
      <c r="K7888" s="1"/>
      <c r="L7888" s="1"/>
    </row>
    <row r="7889" spans="11:12">
      <c r="K7889" s="1"/>
      <c r="L7889" s="1"/>
    </row>
    <row r="7890" spans="11:12">
      <c r="K7890" s="1"/>
      <c r="L7890" s="1"/>
    </row>
    <row r="7891" spans="11:12">
      <c r="K7891" s="1"/>
      <c r="L7891" s="1"/>
    </row>
    <row r="7892" spans="11:12">
      <c r="K7892" s="1"/>
      <c r="L7892" s="1"/>
    </row>
    <row r="7893" spans="11:12">
      <c r="K7893" s="1"/>
      <c r="L7893" s="1"/>
    </row>
    <row r="7894" spans="11:12">
      <c r="K7894" s="1"/>
      <c r="L7894" s="1"/>
    </row>
    <row r="7895" spans="11:12">
      <c r="K7895" s="1"/>
      <c r="L7895" s="1"/>
    </row>
    <row r="7896" spans="11:12">
      <c r="K7896" s="1"/>
      <c r="L7896" s="1"/>
    </row>
    <row r="7897" spans="11:12">
      <c r="K7897" s="1"/>
      <c r="L7897" s="1"/>
    </row>
    <row r="7898" spans="11:12">
      <c r="K7898" s="1"/>
      <c r="L7898" s="1"/>
    </row>
    <row r="7899" spans="11:12">
      <c r="K7899" s="1"/>
      <c r="L7899" s="1"/>
    </row>
    <row r="7900" spans="11:12">
      <c r="K7900" s="1"/>
      <c r="L7900" s="1"/>
    </row>
    <row r="7901" spans="11:12">
      <c r="K7901" s="1"/>
      <c r="L7901" s="1"/>
    </row>
    <row r="7902" spans="11:12">
      <c r="K7902" s="1"/>
      <c r="L7902" s="1"/>
    </row>
    <row r="7903" spans="11:12">
      <c r="K7903" s="1"/>
      <c r="L7903" s="1"/>
    </row>
    <row r="7904" spans="11:12">
      <c r="K7904" s="1"/>
      <c r="L7904" s="1"/>
    </row>
    <row r="7905" spans="11:12">
      <c r="K7905" s="1"/>
      <c r="L7905" s="1"/>
    </row>
    <row r="7906" spans="11:12">
      <c r="K7906" s="1"/>
      <c r="L7906" s="1"/>
    </row>
    <row r="7907" spans="11:12">
      <c r="K7907" s="1"/>
      <c r="L7907" s="1"/>
    </row>
    <row r="7908" spans="11:12">
      <c r="K7908" s="1"/>
      <c r="L7908" s="1"/>
    </row>
    <row r="7909" spans="11:12">
      <c r="K7909" s="1"/>
      <c r="L7909" s="1"/>
    </row>
    <row r="7910" spans="11:12">
      <c r="K7910" s="1"/>
      <c r="L7910" s="1"/>
    </row>
    <row r="7911" spans="11:12">
      <c r="K7911" s="1"/>
      <c r="L7911" s="1"/>
    </row>
    <row r="7912" spans="11:12">
      <c r="K7912" s="1"/>
      <c r="L7912" s="1"/>
    </row>
    <row r="7913" spans="11:12">
      <c r="K7913" s="1"/>
      <c r="L7913" s="1"/>
    </row>
    <row r="7914" spans="11:12">
      <c r="K7914" s="1"/>
      <c r="L7914" s="1"/>
    </row>
    <row r="7915" spans="11:12">
      <c r="K7915" s="1"/>
      <c r="L7915" s="1"/>
    </row>
    <row r="7916" spans="11:12">
      <c r="K7916" s="1"/>
      <c r="L7916" s="1"/>
    </row>
    <row r="7917" spans="11:12">
      <c r="K7917" s="1"/>
      <c r="L7917" s="1"/>
    </row>
    <row r="7918" spans="11:12">
      <c r="K7918" s="1"/>
      <c r="L7918" s="1"/>
    </row>
    <row r="7919" spans="11:12">
      <c r="K7919" s="1"/>
      <c r="L7919" s="1"/>
    </row>
    <row r="7920" spans="11:12">
      <c r="K7920" s="1"/>
      <c r="L7920" s="1"/>
    </row>
    <row r="7921" spans="11:12">
      <c r="K7921" s="1"/>
      <c r="L7921" s="1"/>
    </row>
    <row r="7922" spans="11:12">
      <c r="K7922" s="1"/>
      <c r="L7922" s="1"/>
    </row>
    <row r="7923" spans="11:12">
      <c r="K7923" s="1"/>
      <c r="L7923" s="1"/>
    </row>
    <row r="7924" spans="11:12">
      <c r="K7924" s="1"/>
      <c r="L7924" s="1"/>
    </row>
    <row r="7925" spans="11:12">
      <c r="K7925" s="1"/>
      <c r="L7925" s="1"/>
    </row>
    <row r="7926" spans="11:12">
      <c r="K7926" s="1"/>
      <c r="L7926" s="1"/>
    </row>
    <row r="7927" spans="11:12">
      <c r="K7927" s="1"/>
      <c r="L7927" s="1"/>
    </row>
    <row r="7928" spans="11:12">
      <c r="K7928" s="1"/>
      <c r="L7928" s="1"/>
    </row>
    <row r="7929" spans="11:12">
      <c r="K7929" s="1"/>
      <c r="L7929" s="1"/>
    </row>
    <row r="7930" spans="11:12">
      <c r="K7930" s="1"/>
      <c r="L7930" s="1"/>
    </row>
    <row r="7931" spans="11:12">
      <c r="K7931" s="1"/>
      <c r="L7931" s="1"/>
    </row>
    <row r="7932" spans="11:12">
      <c r="K7932" s="1"/>
      <c r="L7932" s="1"/>
    </row>
    <row r="7933" spans="11:12">
      <c r="K7933" s="1"/>
      <c r="L7933" s="1"/>
    </row>
    <row r="7934" spans="11:12">
      <c r="K7934" s="1"/>
      <c r="L7934" s="1"/>
    </row>
    <row r="7935" spans="11:12">
      <c r="K7935" s="1"/>
      <c r="L7935" s="1"/>
    </row>
    <row r="7936" spans="11:12">
      <c r="K7936" s="1"/>
      <c r="L7936" s="1"/>
    </row>
    <row r="7937" spans="11:12">
      <c r="K7937" s="1"/>
      <c r="L7937" s="1"/>
    </row>
    <row r="7938" spans="11:12">
      <c r="K7938" s="1"/>
      <c r="L7938" s="1"/>
    </row>
    <row r="7939" spans="11:12">
      <c r="K7939" s="1"/>
      <c r="L7939" s="1"/>
    </row>
    <row r="7940" spans="11:12">
      <c r="K7940" s="1"/>
      <c r="L7940" s="1"/>
    </row>
    <row r="7941" spans="11:12">
      <c r="K7941" s="1"/>
      <c r="L7941" s="1"/>
    </row>
    <row r="7942" spans="11:12">
      <c r="K7942" s="1"/>
      <c r="L7942" s="1"/>
    </row>
    <row r="7943" spans="11:12">
      <c r="K7943" s="1"/>
      <c r="L7943" s="1"/>
    </row>
    <row r="7944" spans="11:12">
      <c r="K7944" s="1"/>
      <c r="L7944" s="1"/>
    </row>
    <row r="7945" spans="11:12">
      <c r="K7945" s="1"/>
      <c r="L7945" s="1"/>
    </row>
    <row r="7946" spans="11:12">
      <c r="K7946" s="1"/>
      <c r="L7946" s="1"/>
    </row>
    <row r="7947" spans="11:12">
      <c r="K7947" s="1"/>
      <c r="L7947" s="1"/>
    </row>
    <row r="7948" spans="11:12">
      <c r="K7948" s="1"/>
      <c r="L7948" s="1"/>
    </row>
    <row r="7949" spans="11:12">
      <c r="K7949" s="1"/>
      <c r="L7949" s="1"/>
    </row>
    <row r="7950" spans="11:12">
      <c r="K7950" s="1"/>
      <c r="L7950" s="1"/>
    </row>
    <row r="7951" spans="11:12">
      <c r="K7951" s="1"/>
      <c r="L7951" s="1"/>
    </row>
    <row r="7952" spans="11:12">
      <c r="K7952" s="1"/>
      <c r="L7952" s="1"/>
    </row>
    <row r="7953" spans="11:12">
      <c r="K7953" s="1"/>
      <c r="L7953" s="1"/>
    </row>
    <row r="7954" spans="11:12">
      <c r="K7954" s="1"/>
      <c r="L7954" s="1"/>
    </row>
    <row r="7955" spans="11:12">
      <c r="K7955" s="1"/>
      <c r="L7955" s="1"/>
    </row>
    <row r="7956" spans="11:12">
      <c r="K7956" s="1"/>
      <c r="L7956" s="1"/>
    </row>
    <row r="7957" spans="11:12">
      <c r="K7957" s="1"/>
      <c r="L7957" s="1"/>
    </row>
    <row r="7958" spans="11:12">
      <c r="K7958" s="1"/>
      <c r="L7958" s="1"/>
    </row>
    <row r="7959" spans="11:12">
      <c r="K7959" s="1"/>
      <c r="L7959" s="1"/>
    </row>
    <row r="7960" spans="11:12">
      <c r="K7960" s="1"/>
      <c r="L7960" s="1"/>
    </row>
    <row r="7961" spans="11:12">
      <c r="K7961" s="1"/>
      <c r="L7961" s="1"/>
    </row>
    <row r="7962" spans="11:12">
      <c r="K7962" s="1"/>
      <c r="L7962" s="1"/>
    </row>
    <row r="7963" spans="11:12">
      <c r="K7963" s="1"/>
      <c r="L7963" s="1"/>
    </row>
    <row r="7964" spans="11:12">
      <c r="K7964" s="1"/>
      <c r="L7964" s="1"/>
    </row>
    <row r="7965" spans="11:12">
      <c r="K7965" s="1"/>
      <c r="L7965" s="1"/>
    </row>
    <row r="7966" spans="11:12">
      <c r="K7966" s="1"/>
      <c r="L7966" s="1"/>
    </row>
    <row r="7967" spans="11:12">
      <c r="K7967" s="1"/>
      <c r="L7967" s="1"/>
    </row>
    <row r="7968" spans="11:12">
      <c r="K7968" s="1"/>
      <c r="L7968" s="1"/>
    </row>
    <row r="7969" spans="11:12">
      <c r="K7969" s="1"/>
      <c r="L7969" s="1"/>
    </row>
    <row r="7970" spans="11:12">
      <c r="K7970" s="1"/>
      <c r="L7970" s="1"/>
    </row>
    <row r="7971" spans="11:12">
      <c r="K7971" s="1"/>
      <c r="L7971" s="1"/>
    </row>
    <row r="7972" spans="11:12">
      <c r="K7972" s="1"/>
      <c r="L7972" s="1"/>
    </row>
    <row r="7973" spans="11:12">
      <c r="K7973" s="1"/>
      <c r="L7973" s="1"/>
    </row>
    <row r="7974" spans="11:12">
      <c r="K7974" s="1"/>
      <c r="L7974" s="1"/>
    </row>
    <row r="7975" spans="11:12">
      <c r="K7975" s="1"/>
      <c r="L7975" s="1"/>
    </row>
    <row r="7976" spans="11:12">
      <c r="K7976" s="1"/>
      <c r="L7976" s="1"/>
    </row>
    <row r="7977" spans="11:12">
      <c r="K7977" s="1"/>
      <c r="L7977" s="1"/>
    </row>
    <row r="7978" spans="11:12">
      <c r="K7978" s="1"/>
      <c r="L7978" s="1"/>
    </row>
    <row r="7979" spans="11:12">
      <c r="K7979" s="1"/>
      <c r="L7979" s="1"/>
    </row>
    <row r="7980" spans="11:12">
      <c r="K7980" s="1"/>
      <c r="L7980" s="1"/>
    </row>
    <row r="7981" spans="11:12">
      <c r="K7981" s="1"/>
      <c r="L7981" s="1"/>
    </row>
    <row r="7982" spans="11:12">
      <c r="K7982" s="1"/>
      <c r="L7982" s="1"/>
    </row>
    <row r="7983" spans="11:12">
      <c r="K7983" s="1"/>
      <c r="L7983" s="1"/>
    </row>
    <row r="7984" spans="11:12">
      <c r="K7984" s="1"/>
      <c r="L7984" s="1"/>
    </row>
    <row r="7985" spans="11:12">
      <c r="K7985" s="1"/>
      <c r="L7985" s="1"/>
    </row>
    <row r="7986" spans="11:12">
      <c r="K7986" s="1"/>
      <c r="L7986" s="1"/>
    </row>
    <row r="7987" spans="11:12">
      <c r="K7987" s="1"/>
      <c r="L7987" s="1"/>
    </row>
    <row r="7988" spans="11:12">
      <c r="K7988" s="1"/>
      <c r="L7988" s="1"/>
    </row>
    <row r="7989" spans="11:12">
      <c r="K7989" s="1"/>
      <c r="L7989" s="1"/>
    </row>
    <row r="7990" spans="11:12">
      <c r="K7990" s="1"/>
      <c r="L7990" s="1"/>
    </row>
    <row r="7991" spans="11:12">
      <c r="K7991" s="1"/>
      <c r="L7991" s="1"/>
    </row>
    <row r="7992" spans="11:12">
      <c r="K7992" s="1"/>
      <c r="L7992" s="1"/>
    </row>
    <row r="7993" spans="11:12">
      <c r="K7993" s="1"/>
      <c r="L7993" s="1"/>
    </row>
    <row r="7994" spans="11:12">
      <c r="K7994" s="1"/>
      <c r="L7994" s="1"/>
    </row>
    <row r="7995" spans="11:12">
      <c r="K7995" s="1"/>
      <c r="L7995" s="1"/>
    </row>
    <row r="7996" spans="11:12">
      <c r="K7996" s="1"/>
      <c r="L7996" s="1"/>
    </row>
    <row r="7997" spans="11:12">
      <c r="K7997" s="1"/>
      <c r="L7997" s="1"/>
    </row>
    <row r="7998" spans="11:12">
      <c r="K7998" s="1"/>
      <c r="L7998" s="1"/>
    </row>
    <row r="7999" spans="11:12">
      <c r="K7999" s="1"/>
      <c r="L7999" s="1"/>
    </row>
    <row r="8000" spans="11:12">
      <c r="K8000" s="1"/>
      <c r="L8000" s="1"/>
    </row>
    <row r="8001" spans="11:12">
      <c r="K8001" s="1"/>
      <c r="L8001" s="1"/>
    </row>
    <row r="8002" spans="11:12">
      <c r="K8002" s="1"/>
      <c r="L8002" s="1"/>
    </row>
    <row r="8003" spans="11:12">
      <c r="K8003" s="1"/>
      <c r="L8003" s="1"/>
    </row>
    <row r="8004" spans="11:12">
      <c r="K8004" s="1"/>
      <c r="L8004" s="1"/>
    </row>
    <row r="8005" spans="11:12">
      <c r="K8005" s="1"/>
      <c r="L8005" s="1"/>
    </row>
    <row r="8006" spans="11:12">
      <c r="K8006" s="1"/>
      <c r="L8006" s="1"/>
    </row>
    <row r="8007" spans="11:12">
      <c r="K8007" s="1"/>
      <c r="L8007" s="1"/>
    </row>
    <row r="8008" spans="11:12">
      <c r="K8008" s="1"/>
      <c r="L8008" s="1"/>
    </row>
    <row r="8009" spans="11:12">
      <c r="K8009" s="1"/>
      <c r="L8009" s="1"/>
    </row>
    <row r="8010" spans="11:12">
      <c r="K8010" s="1"/>
      <c r="L8010" s="1"/>
    </row>
    <row r="8011" spans="11:12">
      <c r="K8011" s="1"/>
      <c r="L8011" s="1"/>
    </row>
    <row r="8012" spans="11:12">
      <c r="K8012" s="1"/>
      <c r="L8012" s="1"/>
    </row>
    <row r="8013" spans="11:12">
      <c r="K8013" s="1"/>
      <c r="L8013" s="1"/>
    </row>
    <row r="8014" spans="11:12">
      <c r="K8014" s="1"/>
      <c r="L8014" s="1"/>
    </row>
    <row r="8015" spans="11:12">
      <c r="K8015" s="1"/>
      <c r="L8015" s="1"/>
    </row>
    <row r="8016" spans="11:12">
      <c r="K8016" s="1"/>
      <c r="L8016" s="1"/>
    </row>
    <row r="8017" spans="11:12">
      <c r="K8017" s="1"/>
      <c r="L8017" s="1"/>
    </row>
    <row r="8018" spans="11:12">
      <c r="K8018" s="1"/>
      <c r="L8018" s="1"/>
    </row>
    <row r="8019" spans="11:12">
      <c r="K8019" s="1"/>
      <c r="L8019" s="1"/>
    </row>
    <row r="8020" spans="11:12">
      <c r="K8020" s="1"/>
      <c r="L8020" s="1"/>
    </row>
    <row r="8021" spans="11:12">
      <c r="K8021" s="1"/>
      <c r="L8021" s="1"/>
    </row>
    <row r="8022" spans="11:12">
      <c r="K8022" s="1"/>
      <c r="L8022" s="1"/>
    </row>
    <row r="8023" spans="11:12">
      <c r="K8023" s="1"/>
      <c r="L8023" s="1"/>
    </row>
    <row r="8024" spans="11:12">
      <c r="K8024" s="1"/>
      <c r="L8024" s="1"/>
    </row>
    <row r="8025" spans="11:12">
      <c r="K8025" s="1"/>
      <c r="L8025" s="1"/>
    </row>
    <row r="8026" spans="11:12">
      <c r="K8026" s="1"/>
      <c r="L8026" s="1"/>
    </row>
    <row r="8027" spans="11:12">
      <c r="K8027" s="1"/>
      <c r="L8027" s="1"/>
    </row>
    <row r="8028" spans="11:12">
      <c r="K8028" s="1"/>
      <c r="L8028" s="1"/>
    </row>
    <row r="8029" spans="11:12">
      <c r="K8029" s="1"/>
      <c r="L8029" s="1"/>
    </row>
    <row r="8030" spans="11:12">
      <c r="K8030" s="1"/>
      <c r="L8030" s="1"/>
    </row>
    <row r="8031" spans="11:12">
      <c r="K8031" s="1"/>
      <c r="L8031" s="1"/>
    </row>
    <row r="8032" spans="11:12">
      <c r="K8032" s="1"/>
      <c r="L8032" s="1"/>
    </row>
    <row r="8033" spans="11:12">
      <c r="K8033" s="1"/>
      <c r="L8033" s="1"/>
    </row>
    <row r="8034" spans="11:12">
      <c r="K8034" s="1"/>
      <c r="L8034" s="1"/>
    </row>
    <row r="8035" spans="11:12">
      <c r="K8035" s="1"/>
      <c r="L8035" s="1"/>
    </row>
    <row r="8036" spans="11:12">
      <c r="K8036" s="1"/>
      <c r="L8036" s="1"/>
    </row>
    <row r="8037" spans="11:12">
      <c r="K8037" s="1"/>
      <c r="L8037" s="1"/>
    </row>
    <row r="8038" spans="11:12">
      <c r="K8038" s="1"/>
      <c r="L8038" s="1"/>
    </row>
    <row r="8039" spans="11:12">
      <c r="K8039" s="1"/>
      <c r="L8039" s="1"/>
    </row>
    <row r="8040" spans="11:12">
      <c r="K8040" s="1"/>
      <c r="L8040" s="1"/>
    </row>
    <row r="8041" spans="11:12">
      <c r="K8041" s="1"/>
      <c r="L8041" s="1"/>
    </row>
    <row r="8042" spans="11:12">
      <c r="K8042" s="1"/>
      <c r="L8042" s="1"/>
    </row>
    <row r="8043" spans="11:12">
      <c r="K8043" s="1"/>
      <c r="L8043" s="1"/>
    </row>
    <row r="8044" spans="11:12">
      <c r="K8044" s="1"/>
      <c r="L8044" s="1"/>
    </row>
    <row r="8045" spans="11:12">
      <c r="K8045" s="1"/>
      <c r="L8045" s="1"/>
    </row>
    <row r="8046" spans="11:12">
      <c r="K8046" s="1"/>
      <c r="L8046" s="1"/>
    </row>
    <row r="8047" spans="11:12">
      <c r="K8047" s="1"/>
      <c r="L8047" s="1"/>
    </row>
    <row r="8048" spans="11:12">
      <c r="K8048" s="1"/>
      <c r="L8048" s="1"/>
    </row>
    <row r="8049" spans="11:12">
      <c r="K8049" s="1"/>
      <c r="L8049" s="1"/>
    </row>
    <row r="8050" spans="11:12">
      <c r="K8050" s="1"/>
      <c r="L8050" s="1"/>
    </row>
    <row r="8051" spans="11:12">
      <c r="K8051" s="1"/>
      <c r="L8051" s="1"/>
    </row>
    <row r="8052" spans="11:12">
      <c r="K8052" s="1"/>
      <c r="L8052" s="1"/>
    </row>
    <row r="8053" spans="11:12">
      <c r="K8053" s="1"/>
      <c r="L8053" s="1"/>
    </row>
    <row r="8054" spans="11:12">
      <c r="K8054" s="1"/>
      <c r="L8054" s="1"/>
    </row>
    <row r="8055" spans="11:12">
      <c r="K8055" s="1"/>
      <c r="L8055" s="1"/>
    </row>
    <row r="8056" spans="11:12">
      <c r="K8056" s="1"/>
      <c r="L8056" s="1"/>
    </row>
    <row r="8057" spans="11:12">
      <c r="K8057" s="1"/>
      <c r="L8057" s="1"/>
    </row>
    <row r="8058" spans="11:12">
      <c r="K8058" s="1"/>
      <c r="L8058" s="1"/>
    </row>
    <row r="8059" spans="11:12">
      <c r="K8059" s="1"/>
      <c r="L8059" s="1"/>
    </row>
    <row r="8060" spans="11:12">
      <c r="K8060" s="1"/>
      <c r="L8060" s="1"/>
    </row>
    <row r="8061" spans="11:12">
      <c r="K8061" s="1"/>
      <c r="L8061" s="1"/>
    </row>
    <row r="8062" spans="11:12">
      <c r="K8062" s="1"/>
      <c r="L8062" s="1"/>
    </row>
    <row r="8063" spans="11:12">
      <c r="K8063" s="1"/>
      <c r="L8063" s="1"/>
    </row>
    <row r="8064" spans="11:12">
      <c r="K8064" s="1"/>
      <c r="L8064" s="1"/>
    </row>
    <row r="8065" spans="11:12">
      <c r="K8065" s="1"/>
      <c r="L8065" s="1"/>
    </row>
    <row r="8066" spans="11:12">
      <c r="K8066" s="1"/>
      <c r="L8066" s="1"/>
    </row>
    <row r="8067" spans="11:12">
      <c r="K8067" s="1"/>
      <c r="L8067" s="1"/>
    </row>
    <row r="8068" spans="11:12">
      <c r="K8068" s="1"/>
      <c r="L8068" s="1"/>
    </row>
    <row r="8069" spans="11:12">
      <c r="K8069" s="1"/>
      <c r="L8069" s="1"/>
    </row>
    <row r="8070" spans="11:12">
      <c r="K8070" s="1"/>
      <c r="L8070" s="1"/>
    </row>
    <row r="8071" spans="11:12">
      <c r="K8071" s="1"/>
      <c r="L8071" s="1"/>
    </row>
    <row r="8072" spans="11:12">
      <c r="K8072" s="1"/>
      <c r="L8072" s="1"/>
    </row>
    <row r="8073" spans="11:12">
      <c r="K8073" s="1"/>
      <c r="L8073" s="1"/>
    </row>
    <row r="8074" spans="11:12">
      <c r="K8074" s="1"/>
      <c r="L8074" s="1"/>
    </row>
    <row r="8075" spans="11:12">
      <c r="K8075" s="1"/>
      <c r="L8075" s="1"/>
    </row>
    <row r="8076" spans="11:12">
      <c r="K8076" s="1"/>
      <c r="L8076" s="1"/>
    </row>
    <row r="8077" spans="11:12">
      <c r="K8077" s="1"/>
      <c r="L8077" s="1"/>
    </row>
    <row r="8078" spans="11:12">
      <c r="K8078" s="1"/>
      <c r="L8078" s="1"/>
    </row>
    <row r="8079" spans="11:12">
      <c r="K8079" s="1"/>
      <c r="L8079" s="1"/>
    </row>
    <row r="8080" spans="11:12">
      <c r="K8080" s="1"/>
      <c r="L8080" s="1"/>
    </row>
    <row r="8081" spans="11:12">
      <c r="K8081" s="1"/>
      <c r="L8081" s="1"/>
    </row>
    <row r="8082" spans="11:12">
      <c r="K8082" s="1"/>
      <c r="L8082" s="1"/>
    </row>
    <row r="8083" spans="11:12">
      <c r="K8083" s="1"/>
      <c r="L8083" s="1"/>
    </row>
    <row r="8084" spans="11:12">
      <c r="K8084" s="1"/>
      <c r="L8084" s="1"/>
    </row>
    <row r="8085" spans="11:12">
      <c r="K8085" s="1"/>
      <c r="L8085" s="1"/>
    </row>
    <row r="8086" spans="11:12">
      <c r="K8086" s="1"/>
      <c r="L8086" s="1"/>
    </row>
    <row r="8087" spans="11:12">
      <c r="K8087" s="1"/>
      <c r="L8087" s="1"/>
    </row>
    <row r="8088" spans="11:12">
      <c r="K8088" s="1"/>
      <c r="L8088" s="1"/>
    </row>
    <row r="8089" spans="11:12">
      <c r="K8089" s="1"/>
      <c r="L8089" s="1"/>
    </row>
    <row r="8090" spans="11:12">
      <c r="K8090" s="1"/>
      <c r="L8090" s="1"/>
    </row>
    <row r="8091" spans="11:12">
      <c r="K8091" s="1"/>
      <c r="L8091" s="1"/>
    </row>
    <row r="8092" spans="11:12">
      <c r="K8092" s="1"/>
      <c r="L8092" s="1"/>
    </row>
    <row r="8093" spans="11:12">
      <c r="K8093" s="1"/>
      <c r="L8093" s="1"/>
    </row>
    <row r="8094" spans="11:12">
      <c r="K8094" s="1"/>
      <c r="L8094" s="1"/>
    </row>
    <row r="8095" spans="11:12">
      <c r="K8095" s="1"/>
      <c r="L8095" s="1"/>
    </row>
    <row r="8096" spans="11:12">
      <c r="K8096" s="1"/>
      <c r="L8096" s="1"/>
    </row>
    <row r="8097" spans="11:12">
      <c r="K8097" s="1"/>
      <c r="L8097" s="1"/>
    </row>
    <row r="8098" spans="11:12">
      <c r="K8098" s="1"/>
      <c r="L8098" s="1"/>
    </row>
    <row r="8099" spans="11:12">
      <c r="K8099" s="1"/>
      <c r="L8099" s="1"/>
    </row>
    <row r="8100" spans="11:12">
      <c r="K8100" s="1"/>
      <c r="L8100" s="1"/>
    </row>
    <row r="8101" spans="11:12">
      <c r="K8101" s="1"/>
      <c r="L8101" s="1"/>
    </row>
    <row r="8102" spans="11:12">
      <c r="K8102" s="1"/>
      <c r="L8102" s="1"/>
    </row>
    <row r="8103" spans="11:12">
      <c r="K8103" s="1"/>
      <c r="L8103" s="1"/>
    </row>
    <row r="8104" spans="11:12">
      <c r="K8104" s="1"/>
      <c r="L8104" s="1"/>
    </row>
    <row r="8105" spans="11:12">
      <c r="K8105" s="1"/>
      <c r="L8105" s="1"/>
    </row>
    <row r="8106" spans="11:12">
      <c r="K8106" s="1"/>
      <c r="L8106" s="1"/>
    </row>
    <row r="8107" spans="11:12">
      <c r="K8107" s="1"/>
      <c r="L8107" s="1"/>
    </row>
    <row r="8108" spans="11:12">
      <c r="K8108" s="1"/>
      <c r="L8108" s="1"/>
    </row>
    <row r="8109" spans="11:12">
      <c r="K8109" s="1"/>
      <c r="L8109" s="1"/>
    </row>
    <row r="8110" spans="11:12">
      <c r="K8110" s="1"/>
      <c r="L8110" s="1"/>
    </row>
    <row r="8111" spans="11:12">
      <c r="K8111" s="1"/>
      <c r="L8111" s="1"/>
    </row>
    <row r="8112" spans="11:12">
      <c r="K8112" s="1"/>
      <c r="L8112" s="1"/>
    </row>
    <row r="8113" spans="11:12">
      <c r="K8113" s="1"/>
      <c r="L8113" s="1"/>
    </row>
    <row r="8114" spans="11:12">
      <c r="K8114" s="1"/>
      <c r="L8114" s="1"/>
    </row>
    <row r="8115" spans="11:12">
      <c r="K8115" s="1"/>
      <c r="L8115" s="1"/>
    </row>
    <row r="8116" spans="11:12">
      <c r="K8116" s="1"/>
      <c r="L8116" s="1"/>
    </row>
    <row r="8117" spans="11:12">
      <c r="K8117" s="1"/>
      <c r="L8117" s="1"/>
    </row>
    <row r="8118" spans="11:12">
      <c r="K8118" s="1"/>
      <c r="L8118" s="1"/>
    </row>
    <row r="8119" spans="11:12">
      <c r="K8119" s="1"/>
      <c r="L8119" s="1"/>
    </row>
    <row r="8120" spans="11:12">
      <c r="K8120" s="1"/>
      <c r="L8120" s="1"/>
    </row>
    <row r="8121" spans="11:12">
      <c r="K8121" s="1"/>
      <c r="L8121" s="1"/>
    </row>
    <row r="8122" spans="11:12">
      <c r="K8122" s="1"/>
      <c r="L8122" s="1"/>
    </row>
    <row r="8123" spans="11:12">
      <c r="K8123" s="1"/>
      <c r="L8123" s="1"/>
    </row>
    <row r="8124" spans="11:12">
      <c r="K8124" s="1"/>
      <c r="L8124" s="1"/>
    </row>
    <row r="8125" spans="11:12">
      <c r="K8125" s="1"/>
      <c r="L8125" s="1"/>
    </row>
    <row r="8126" spans="11:12">
      <c r="K8126" s="1"/>
      <c r="L8126" s="1"/>
    </row>
    <row r="8127" spans="11:12">
      <c r="K8127" s="1"/>
      <c r="L8127" s="1"/>
    </row>
    <row r="8128" spans="11:12">
      <c r="K8128" s="1"/>
      <c r="L8128" s="1"/>
    </row>
    <row r="8129" spans="11:12">
      <c r="K8129" s="1"/>
      <c r="L8129" s="1"/>
    </row>
    <row r="8130" spans="11:12">
      <c r="K8130" s="1"/>
      <c r="L8130" s="1"/>
    </row>
    <row r="8131" spans="11:12">
      <c r="K8131" s="1"/>
      <c r="L8131" s="1"/>
    </row>
    <row r="8132" spans="11:12">
      <c r="K8132" s="1"/>
      <c r="L8132" s="1"/>
    </row>
    <row r="8133" spans="11:12">
      <c r="K8133" s="1"/>
      <c r="L8133" s="1"/>
    </row>
    <row r="8134" spans="11:12">
      <c r="K8134" s="1"/>
      <c r="L8134" s="1"/>
    </row>
    <row r="8135" spans="11:12">
      <c r="K8135" s="1"/>
      <c r="L8135" s="1"/>
    </row>
    <row r="8136" spans="11:12">
      <c r="K8136" s="1"/>
      <c r="L8136" s="1"/>
    </row>
    <row r="8137" spans="11:12">
      <c r="K8137" s="1"/>
      <c r="L8137" s="1"/>
    </row>
    <row r="8138" spans="11:12">
      <c r="K8138" s="1"/>
      <c r="L8138" s="1"/>
    </row>
    <row r="8139" spans="11:12">
      <c r="K8139" s="1"/>
      <c r="L8139" s="1"/>
    </row>
    <row r="8140" spans="11:12">
      <c r="K8140" s="1"/>
      <c r="L8140" s="1"/>
    </row>
    <row r="8141" spans="11:12">
      <c r="K8141" s="1"/>
      <c r="L8141" s="1"/>
    </row>
    <row r="8142" spans="11:12">
      <c r="K8142" s="1"/>
      <c r="L8142" s="1"/>
    </row>
    <row r="8143" spans="11:12">
      <c r="K8143" s="1"/>
      <c r="L8143" s="1"/>
    </row>
    <row r="8144" spans="11:12">
      <c r="K8144" s="1"/>
      <c r="L8144" s="1"/>
    </row>
    <row r="8145" spans="11:12">
      <c r="K8145" s="1"/>
      <c r="L8145" s="1"/>
    </row>
    <row r="8146" spans="11:12">
      <c r="K8146" s="1"/>
      <c r="L8146" s="1"/>
    </row>
    <row r="8147" spans="11:12">
      <c r="K8147" s="1"/>
      <c r="L8147" s="1"/>
    </row>
    <row r="8148" spans="11:12">
      <c r="K8148" s="1"/>
      <c r="L8148" s="1"/>
    </row>
    <row r="8149" spans="11:12">
      <c r="K8149" s="1"/>
      <c r="L8149" s="1"/>
    </row>
    <row r="8150" spans="11:12">
      <c r="K8150" s="1"/>
      <c r="L8150" s="1"/>
    </row>
    <row r="8151" spans="11:12">
      <c r="K8151" s="1"/>
      <c r="L8151" s="1"/>
    </row>
    <row r="8152" spans="11:12">
      <c r="K8152" s="1"/>
      <c r="L8152" s="1"/>
    </row>
    <row r="8153" spans="11:12">
      <c r="K8153" s="1"/>
      <c r="L8153" s="1"/>
    </row>
    <row r="8154" spans="11:12">
      <c r="K8154" s="1"/>
      <c r="L8154" s="1"/>
    </row>
    <row r="8155" spans="11:12">
      <c r="K8155" s="1"/>
      <c r="L8155" s="1"/>
    </row>
    <row r="8156" spans="11:12">
      <c r="K8156" s="1"/>
      <c r="L8156" s="1"/>
    </row>
    <row r="8157" spans="11:12">
      <c r="K8157" s="1"/>
      <c r="L8157" s="1"/>
    </row>
    <row r="8158" spans="11:12">
      <c r="K8158" s="1"/>
      <c r="L8158" s="1"/>
    </row>
    <row r="8159" spans="11:12">
      <c r="K8159" s="1"/>
      <c r="L8159" s="1"/>
    </row>
    <row r="8160" spans="11:12">
      <c r="K8160" s="1"/>
      <c r="L8160" s="1"/>
    </row>
    <row r="8161" spans="11:12">
      <c r="K8161" s="1"/>
      <c r="L8161" s="1"/>
    </row>
    <row r="8162" spans="11:12">
      <c r="K8162" s="1"/>
      <c r="L8162" s="1"/>
    </row>
    <row r="8163" spans="11:12">
      <c r="K8163" s="1"/>
      <c r="L8163" s="1"/>
    </row>
    <row r="8164" spans="11:12">
      <c r="K8164" s="1"/>
      <c r="L8164" s="1"/>
    </row>
    <row r="8165" spans="11:12">
      <c r="K8165" s="1"/>
      <c r="L8165" s="1"/>
    </row>
    <row r="8166" spans="11:12">
      <c r="K8166" s="1"/>
      <c r="L8166" s="1"/>
    </row>
    <row r="8167" spans="11:12">
      <c r="K8167" s="1"/>
      <c r="L8167" s="1"/>
    </row>
    <row r="8168" spans="11:12">
      <c r="K8168" s="1"/>
      <c r="L8168" s="1"/>
    </row>
    <row r="8169" spans="11:12">
      <c r="K8169" s="1"/>
      <c r="L8169" s="1"/>
    </row>
    <row r="8170" spans="11:12">
      <c r="K8170" s="1"/>
      <c r="L8170" s="1"/>
    </row>
    <row r="8171" spans="11:12">
      <c r="K8171" s="1"/>
      <c r="L8171" s="1"/>
    </row>
    <row r="8172" spans="11:12">
      <c r="K8172" s="1"/>
      <c r="L8172" s="1"/>
    </row>
    <row r="8173" spans="11:12">
      <c r="K8173" s="1"/>
      <c r="L8173" s="1"/>
    </row>
    <row r="8174" spans="11:12">
      <c r="K8174" s="1"/>
      <c r="L8174" s="1"/>
    </row>
    <row r="8175" spans="11:12">
      <c r="K8175" s="1"/>
      <c r="L8175" s="1"/>
    </row>
    <row r="8176" spans="11:12">
      <c r="K8176" s="1"/>
      <c r="L8176" s="1"/>
    </row>
    <row r="8177" spans="11:12">
      <c r="K8177" s="1"/>
      <c r="L8177" s="1"/>
    </row>
    <row r="8178" spans="11:12">
      <c r="K8178" s="1"/>
      <c r="L8178" s="1"/>
    </row>
    <row r="8179" spans="11:12">
      <c r="K8179" s="1"/>
      <c r="L8179" s="1"/>
    </row>
    <row r="8180" spans="11:12">
      <c r="K8180" s="1"/>
      <c r="L8180" s="1"/>
    </row>
    <row r="8181" spans="11:12">
      <c r="K8181" s="1"/>
      <c r="L8181" s="1"/>
    </row>
    <row r="8182" spans="11:12">
      <c r="K8182" s="1"/>
      <c r="L8182" s="1"/>
    </row>
    <row r="8183" spans="11:12">
      <c r="K8183" s="1"/>
      <c r="L8183" s="1"/>
    </row>
    <row r="8184" spans="11:12">
      <c r="K8184" s="1"/>
      <c r="L8184" s="1"/>
    </row>
    <row r="8185" spans="11:12">
      <c r="K8185" s="1"/>
      <c r="L8185" s="1"/>
    </row>
    <row r="8186" spans="11:12">
      <c r="K8186" s="1"/>
      <c r="L8186" s="1"/>
    </row>
    <row r="8187" spans="11:12">
      <c r="K8187" s="1"/>
      <c r="L8187" s="1"/>
    </row>
    <row r="8188" spans="11:12">
      <c r="K8188" s="1"/>
      <c r="L8188" s="1"/>
    </row>
    <row r="8189" spans="11:12">
      <c r="K8189" s="1"/>
      <c r="L8189" s="1"/>
    </row>
    <row r="8190" spans="11:12">
      <c r="K8190" s="1"/>
      <c r="L8190" s="1"/>
    </row>
    <row r="8191" spans="11:12">
      <c r="K8191" s="1"/>
      <c r="L8191" s="1"/>
    </row>
    <row r="8192" spans="11:12">
      <c r="K8192" s="1"/>
      <c r="L8192" s="1"/>
    </row>
    <row r="8193" spans="11:12">
      <c r="K8193" s="1"/>
      <c r="L8193" s="1"/>
    </row>
    <row r="8194" spans="11:12">
      <c r="K8194" s="1"/>
      <c r="L8194" s="1"/>
    </row>
    <row r="8195" spans="11:12">
      <c r="K8195" s="1"/>
      <c r="L8195" s="1"/>
    </row>
    <row r="8196" spans="11:12">
      <c r="K8196" s="1"/>
      <c r="L8196" s="1"/>
    </row>
    <row r="8197" spans="11:12">
      <c r="K8197" s="1"/>
      <c r="L8197" s="1"/>
    </row>
    <row r="8198" spans="11:12">
      <c r="K8198" s="1"/>
      <c r="L8198" s="1"/>
    </row>
    <row r="8199" spans="11:12">
      <c r="K8199" s="1"/>
      <c r="L8199" s="1"/>
    </row>
    <row r="8200" spans="11:12">
      <c r="K8200" s="1"/>
      <c r="L8200" s="1"/>
    </row>
    <row r="8201" spans="11:12">
      <c r="K8201" s="1"/>
      <c r="L8201" s="1"/>
    </row>
    <row r="8202" spans="11:12">
      <c r="K8202" s="1"/>
      <c r="L8202" s="1"/>
    </row>
    <row r="8203" spans="11:12">
      <c r="K8203" s="1"/>
      <c r="L8203" s="1"/>
    </row>
    <row r="8204" spans="11:12">
      <c r="K8204" s="1"/>
      <c r="L8204" s="1"/>
    </row>
    <row r="8205" spans="11:12">
      <c r="K8205" s="1"/>
      <c r="L8205" s="1"/>
    </row>
    <row r="8206" spans="11:12">
      <c r="K8206" s="1"/>
      <c r="L8206" s="1"/>
    </row>
    <row r="8207" spans="11:12">
      <c r="K8207" s="1"/>
      <c r="L8207" s="1"/>
    </row>
    <row r="8208" spans="11:12">
      <c r="K8208" s="1"/>
      <c r="L8208" s="1"/>
    </row>
    <row r="8209" spans="11:12">
      <c r="K8209" s="1"/>
      <c r="L8209" s="1"/>
    </row>
    <row r="8210" spans="11:12">
      <c r="K8210" s="1"/>
      <c r="L8210" s="1"/>
    </row>
    <row r="8211" spans="11:12">
      <c r="K8211" s="1"/>
      <c r="L8211" s="1"/>
    </row>
    <row r="8212" spans="11:12">
      <c r="K8212" s="1"/>
      <c r="L8212" s="1"/>
    </row>
    <row r="8213" spans="11:12">
      <c r="K8213" s="1"/>
      <c r="L8213" s="1"/>
    </row>
    <row r="8214" spans="11:12">
      <c r="K8214" s="1"/>
      <c r="L8214" s="1"/>
    </row>
    <row r="8215" spans="11:12">
      <c r="K8215" s="1"/>
      <c r="L8215" s="1"/>
    </row>
    <row r="8216" spans="11:12">
      <c r="K8216" s="1"/>
      <c r="L8216" s="1"/>
    </row>
    <row r="8217" spans="11:12">
      <c r="K8217" s="1"/>
      <c r="L8217" s="1"/>
    </row>
    <row r="8218" spans="11:12">
      <c r="K8218" s="1"/>
      <c r="L8218" s="1"/>
    </row>
    <row r="8219" spans="11:12">
      <c r="K8219" s="1"/>
      <c r="L8219" s="1"/>
    </row>
    <row r="8220" spans="11:12">
      <c r="K8220" s="1"/>
      <c r="L8220" s="1"/>
    </row>
    <row r="8221" spans="11:12">
      <c r="K8221" s="1"/>
      <c r="L8221" s="1"/>
    </row>
    <row r="8222" spans="11:12">
      <c r="K8222" s="1"/>
      <c r="L8222" s="1"/>
    </row>
    <row r="8223" spans="11:12">
      <c r="K8223" s="1"/>
      <c r="L8223" s="1"/>
    </row>
    <row r="8224" spans="11:12">
      <c r="K8224" s="1"/>
      <c r="L8224" s="1"/>
    </row>
    <row r="8225" spans="11:12">
      <c r="K8225" s="1"/>
      <c r="L8225" s="1"/>
    </row>
    <row r="8226" spans="11:12">
      <c r="K8226" s="1"/>
      <c r="L8226" s="1"/>
    </row>
    <row r="8227" spans="11:12">
      <c r="K8227" s="1"/>
      <c r="L8227" s="1"/>
    </row>
    <row r="8228" spans="11:12">
      <c r="K8228" s="1"/>
      <c r="L8228" s="1"/>
    </row>
    <row r="8229" spans="11:12">
      <c r="K8229" s="1"/>
      <c r="L8229" s="1"/>
    </row>
    <row r="8230" spans="11:12">
      <c r="K8230" s="1"/>
      <c r="L8230" s="1"/>
    </row>
    <row r="8231" spans="11:12">
      <c r="K8231" s="1"/>
      <c r="L8231" s="1"/>
    </row>
    <row r="8232" spans="11:12">
      <c r="K8232" s="1"/>
      <c r="L8232" s="1"/>
    </row>
    <row r="8233" spans="11:12">
      <c r="K8233" s="1"/>
      <c r="L8233" s="1"/>
    </row>
    <row r="8234" spans="11:12">
      <c r="K8234" s="1"/>
      <c r="L8234" s="1"/>
    </row>
    <row r="8235" spans="11:12">
      <c r="K8235" s="1"/>
      <c r="L8235" s="1"/>
    </row>
    <row r="8236" spans="11:12">
      <c r="K8236" s="1"/>
      <c r="L8236" s="1"/>
    </row>
    <row r="8237" spans="11:12">
      <c r="K8237" s="1"/>
      <c r="L8237" s="1"/>
    </row>
    <row r="8238" spans="11:12">
      <c r="K8238" s="1"/>
      <c r="L8238" s="1"/>
    </row>
    <row r="8239" spans="11:12">
      <c r="K8239" s="1"/>
      <c r="L8239" s="1"/>
    </row>
    <row r="8240" spans="11:12">
      <c r="K8240" s="1"/>
      <c r="L8240" s="1"/>
    </row>
    <row r="8241" spans="11:12">
      <c r="K8241" s="1"/>
      <c r="L8241" s="1"/>
    </row>
    <row r="8242" spans="11:12">
      <c r="K8242" s="1"/>
      <c r="L8242" s="1"/>
    </row>
    <row r="8243" spans="11:12">
      <c r="K8243" s="1"/>
      <c r="L8243" s="1"/>
    </row>
    <row r="8244" spans="11:12">
      <c r="K8244" s="1"/>
      <c r="L8244" s="1"/>
    </row>
    <row r="8245" spans="11:12">
      <c r="K8245" s="1"/>
      <c r="L8245" s="1"/>
    </row>
    <row r="8246" spans="11:12">
      <c r="K8246" s="1"/>
      <c r="L8246" s="1"/>
    </row>
    <row r="8247" spans="11:12">
      <c r="K8247" s="1"/>
      <c r="L8247" s="1"/>
    </row>
    <row r="8248" spans="11:12">
      <c r="K8248" s="1"/>
      <c r="L8248" s="1"/>
    </row>
    <row r="8249" spans="11:12">
      <c r="K8249" s="1"/>
      <c r="L8249" s="1"/>
    </row>
    <row r="8250" spans="11:12">
      <c r="K8250" s="1"/>
      <c r="L8250" s="1"/>
    </row>
    <row r="8251" spans="11:12">
      <c r="K8251" s="1"/>
      <c r="L8251" s="1"/>
    </row>
    <row r="8252" spans="11:12">
      <c r="K8252" s="1"/>
      <c r="L8252" s="1"/>
    </row>
    <row r="8253" spans="11:12">
      <c r="K8253" s="1"/>
      <c r="L8253" s="1"/>
    </row>
    <row r="8254" spans="11:12">
      <c r="K8254" s="1"/>
      <c r="L8254" s="1"/>
    </row>
    <row r="8255" spans="11:12">
      <c r="K8255" s="1"/>
      <c r="L8255" s="1"/>
    </row>
    <row r="8256" spans="11:12">
      <c r="K8256" s="1"/>
      <c r="L8256" s="1"/>
    </row>
    <row r="8257" spans="11:12">
      <c r="K8257" s="1"/>
      <c r="L8257" s="1"/>
    </row>
    <row r="8258" spans="11:12">
      <c r="K8258" s="1"/>
      <c r="L8258" s="1"/>
    </row>
    <row r="8259" spans="11:12">
      <c r="K8259" s="1"/>
      <c r="L8259" s="1"/>
    </row>
    <row r="8260" spans="11:12">
      <c r="K8260" s="1"/>
      <c r="L8260" s="1"/>
    </row>
    <row r="8261" spans="11:12">
      <c r="K8261" s="1"/>
      <c r="L8261" s="1"/>
    </row>
    <row r="8262" spans="11:12">
      <c r="K8262" s="1"/>
      <c r="L8262" s="1"/>
    </row>
    <row r="8263" spans="11:12">
      <c r="K8263" s="1"/>
      <c r="L8263" s="1"/>
    </row>
    <row r="8264" spans="11:12">
      <c r="K8264" s="1"/>
      <c r="L8264" s="1"/>
    </row>
    <row r="8265" spans="11:12">
      <c r="K8265" s="1"/>
      <c r="L8265" s="1"/>
    </row>
    <row r="8266" spans="11:12">
      <c r="K8266" s="1"/>
      <c r="L8266" s="1"/>
    </row>
    <row r="8267" spans="11:12">
      <c r="K8267" s="1"/>
      <c r="L8267" s="1"/>
    </row>
    <row r="8268" spans="11:12">
      <c r="K8268" s="1"/>
      <c r="L8268" s="1"/>
    </row>
    <row r="8269" spans="11:12">
      <c r="K8269" s="1"/>
      <c r="L8269" s="1"/>
    </row>
    <row r="8270" spans="11:12">
      <c r="K8270" s="1"/>
      <c r="L8270" s="1"/>
    </row>
    <row r="8271" spans="11:12">
      <c r="K8271" s="1"/>
      <c r="L8271" s="1"/>
    </row>
    <row r="8272" spans="11:12">
      <c r="K8272" s="1"/>
      <c r="L8272" s="1"/>
    </row>
    <row r="8273" spans="11:12">
      <c r="K8273" s="1"/>
      <c r="L8273" s="1"/>
    </row>
    <row r="8274" spans="11:12">
      <c r="K8274" s="1"/>
      <c r="L8274" s="1"/>
    </row>
    <row r="8275" spans="11:12">
      <c r="K8275" s="1"/>
      <c r="L8275" s="1"/>
    </row>
    <row r="8276" spans="11:12">
      <c r="K8276" s="1"/>
      <c r="L8276" s="1"/>
    </row>
    <row r="8277" spans="11:12">
      <c r="K8277" s="1"/>
      <c r="L8277" s="1"/>
    </row>
    <row r="8278" spans="11:12">
      <c r="K8278" s="1"/>
      <c r="L8278" s="1"/>
    </row>
    <row r="8279" spans="11:12">
      <c r="K8279" s="1"/>
      <c r="L8279" s="1"/>
    </row>
    <row r="8280" spans="11:12">
      <c r="K8280" s="1"/>
      <c r="L8280" s="1"/>
    </row>
    <row r="8281" spans="11:12">
      <c r="K8281" s="1"/>
      <c r="L8281" s="1"/>
    </row>
    <row r="8282" spans="11:12">
      <c r="K8282" s="1"/>
      <c r="L8282" s="1"/>
    </row>
    <row r="8283" spans="11:12">
      <c r="K8283" s="1"/>
      <c r="L8283" s="1"/>
    </row>
    <row r="8284" spans="11:12">
      <c r="K8284" s="1"/>
      <c r="L8284" s="1"/>
    </row>
    <row r="8285" spans="11:12">
      <c r="K8285" s="1"/>
      <c r="L8285" s="1"/>
    </row>
    <row r="8286" spans="11:12">
      <c r="K8286" s="1"/>
      <c r="L8286" s="1"/>
    </row>
    <row r="8287" spans="11:12">
      <c r="K8287" s="1"/>
      <c r="L8287" s="1"/>
    </row>
    <row r="8288" spans="11:12">
      <c r="K8288" s="1"/>
      <c r="L8288" s="1"/>
    </row>
    <row r="8289" spans="11:12">
      <c r="K8289" s="1"/>
      <c r="L8289" s="1"/>
    </row>
    <row r="8290" spans="11:12">
      <c r="K8290" s="1"/>
      <c r="L8290" s="1"/>
    </row>
    <row r="8291" spans="11:12">
      <c r="K8291" s="1"/>
      <c r="L8291" s="1"/>
    </row>
    <row r="8292" spans="11:12">
      <c r="K8292" s="1"/>
      <c r="L8292" s="1"/>
    </row>
    <row r="8293" spans="11:12">
      <c r="K8293" s="1"/>
      <c r="L8293" s="1"/>
    </row>
    <row r="8294" spans="11:12">
      <c r="K8294" s="1"/>
      <c r="L8294" s="1"/>
    </row>
    <row r="8295" spans="11:12">
      <c r="K8295" s="1"/>
      <c r="L8295" s="1"/>
    </row>
    <row r="8296" spans="11:12">
      <c r="K8296" s="1"/>
      <c r="L8296" s="1"/>
    </row>
    <row r="8297" spans="11:12">
      <c r="K8297" s="1"/>
      <c r="L8297" s="1"/>
    </row>
    <row r="8298" spans="11:12">
      <c r="K8298" s="1"/>
      <c r="L8298" s="1"/>
    </row>
    <row r="8299" spans="11:12">
      <c r="K8299" s="1"/>
      <c r="L8299" s="1"/>
    </row>
    <row r="8300" spans="11:12">
      <c r="K8300" s="1"/>
      <c r="L8300" s="1"/>
    </row>
    <row r="8301" spans="11:12">
      <c r="K8301" s="1"/>
      <c r="L8301" s="1"/>
    </row>
    <row r="8302" spans="11:12">
      <c r="K8302" s="1"/>
      <c r="L8302" s="1"/>
    </row>
    <row r="8303" spans="11:12">
      <c r="K8303" s="1"/>
      <c r="L8303" s="1"/>
    </row>
    <row r="8304" spans="11:12">
      <c r="K8304" s="1"/>
      <c r="L8304" s="1"/>
    </row>
    <row r="8305" spans="11:12">
      <c r="K8305" s="1"/>
      <c r="L8305" s="1"/>
    </row>
    <row r="8306" spans="11:12">
      <c r="K8306" s="1"/>
      <c r="L8306" s="1"/>
    </row>
    <row r="8307" spans="11:12">
      <c r="K8307" s="1"/>
      <c r="L8307" s="1"/>
    </row>
    <row r="8308" spans="11:12">
      <c r="K8308" s="1"/>
      <c r="L8308" s="1"/>
    </row>
    <row r="8309" spans="11:12">
      <c r="K8309" s="1"/>
      <c r="L8309" s="1"/>
    </row>
    <row r="8310" spans="11:12">
      <c r="K8310" s="1"/>
      <c r="L8310" s="1"/>
    </row>
    <row r="8311" spans="11:12">
      <c r="K8311" s="1"/>
      <c r="L8311" s="1"/>
    </row>
    <row r="8312" spans="11:12">
      <c r="K8312" s="1"/>
      <c r="L8312" s="1"/>
    </row>
    <row r="8313" spans="11:12">
      <c r="K8313" s="1"/>
      <c r="L8313" s="1"/>
    </row>
    <row r="8314" spans="11:12">
      <c r="K8314" s="1"/>
      <c r="L8314" s="1"/>
    </row>
    <row r="8315" spans="11:12">
      <c r="K8315" s="1"/>
      <c r="L8315" s="1"/>
    </row>
    <row r="8316" spans="11:12">
      <c r="K8316" s="1"/>
      <c r="L8316" s="1"/>
    </row>
    <row r="8317" spans="11:12">
      <c r="K8317" s="1"/>
      <c r="L8317" s="1"/>
    </row>
    <row r="8318" spans="11:12">
      <c r="K8318" s="1"/>
      <c r="L8318" s="1"/>
    </row>
    <row r="8319" spans="11:12">
      <c r="K8319" s="1"/>
      <c r="L8319" s="1"/>
    </row>
    <row r="8320" spans="11:12">
      <c r="K8320" s="1"/>
      <c r="L8320" s="1"/>
    </row>
    <row r="8321" spans="11:12">
      <c r="K8321" s="1"/>
      <c r="L8321" s="1"/>
    </row>
    <row r="8322" spans="11:12">
      <c r="K8322" s="1"/>
      <c r="L8322" s="1"/>
    </row>
    <row r="8323" spans="11:12">
      <c r="K8323" s="1"/>
      <c r="L8323" s="1"/>
    </row>
    <row r="8324" spans="11:12">
      <c r="K8324" s="1"/>
      <c r="L8324" s="1"/>
    </row>
    <row r="8325" spans="11:12">
      <c r="K8325" s="1"/>
      <c r="L8325" s="1"/>
    </row>
    <row r="8326" spans="11:12">
      <c r="K8326" s="1"/>
      <c r="L8326" s="1"/>
    </row>
    <row r="8327" spans="11:12">
      <c r="K8327" s="1"/>
      <c r="L8327" s="1"/>
    </row>
    <row r="8328" spans="11:12">
      <c r="K8328" s="1"/>
      <c r="L8328" s="1"/>
    </row>
    <row r="8329" spans="11:12">
      <c r="K8329" s="1"/>
      <c r="L8329" s="1"/>
    </row>
    <row r="8330" spans="11:12">
      <c r="K8330" s="1"/>
      <c r="L8330" s="1"/>
    </row>
    <row r="8331" spans="11:12">
      <c r="K8331" s="1"/>
      <c r="L8331" s="1"/>
    </row>
    <row r="8332" spans="11:12">
      <c r="K8332" s="1"/>
      <c r="L8332" s="1"/>
    </row>
    <row r="8333" spans="11:12">
      <c r="K8333" s="1"/>
      <c r="L8333" s="1"/>
    </row>
    <row r="8334" spans="11:12">
      <c r="K8334" s="1"/>
      <c r="L8334" s="1"/>
    </row>
    <row r="8335" spans="11:12">
      <c r="K8335" s="1"/>
      <c r="L8335" s="1"/>
    </row>
    <row r="8336" spans="11:12">
      <c r="K8336" s="1"/>
      <c r="L8336" s="1"/>
    </row>
    <row r="8337" spans="11:12">
      <c r="K8337" s="1"/>
      <c r="L8337" s="1"/>
    </row>
    <row r="8338" spans="11:12">
      <c r="K8338" s="1"/>
      <c r="L8338" s="1"/>
    </row>
    <row r="8339" spans="11:12">
      <c r="K8339" s="1"/>
      <c r="L8339" s="1"/>
    </row>
    <row r="8340" spans="11:12">
      <c r="K8340" s="1"/>
      <c r="L8340" s="1"/>
    </row>
    <row r="8341" spans="11:12">
      <c r="K8341" s="1"/>
      <c r="L8341" s="1"/>
    </row>
    <row r="8342" spans="11:12">
      <c r="K8342" s="1"/>
      <c r="L8342" s="1"/>
    </row>
    <row r="8343" spans="11:12">
      <c r="K8343" s="1"/>
      <c r="L8343" s="1"/>
    </row>
    <row r="8344" spans="11:12">
      <c r="K8344" s="1"/>
      <c r="L8344" s="1"/>
    </row>
    <row r="8345" spans="11:12">
      <c r="K8345" s="1"/>
      <c r="L8345" s="1"/>
    </row>
    <row r="8346" spans="11:12">
      <c r="K8346" s="1"/>
      <c r="L8346" s="1"/>
    </row>
    <row r="8347" spans="11:12">
      <c r="K8347" s="1"/>
      <c r="L8347" s="1"/>
    </row>
    <row r="8348" spans="11:12">
      <c r="K8348" s="1"/>
      <c r="L8348" s="1"/>
    </row>
    <row r="8349" spans="11:12">
      <c r="K8349" s="1"/>
      <c r="L8349" s="1"/>
    </row>
    <row r="8350" spans="11:12">
      <c r="K8350" s="1"/>
      <c r="L8350" s="1"/>
    </row>
    <row r="8351" spans="11:12">
      <c r="K8351" s="1"/>
      <c r="L8351" s="1"/>
    </row>
    <row r="8352" spans="11:12">
      <c r="K8352" s="1"/>
      <c r="L8352" s="1"/>
    </row>
    <row r="8353" spans="11:12">
      <c r="K8353" s="1"/>
      <c r="L8353" s="1"/>
    </row>
    <row r="8354" spans="11:12">
      <c r="K8354" s="1"/>
      <c r="L8354" s="1"/>
    </row>
    <row r="8355" spans="11:12">
      <c r="K8355" s="1"/>
      <c r="L8355" s="1"/>
    </row>
    <row r="8356" spans="11:12">
      <c r="K8356" s="1"/>
      <c r="L8356" s="1"/>
    </row>
    <row r="8357" spans="11:12">
      <c r="K8357" s="1"/>
      <c r="L8357" s="1"/>
    </row>
    <row r="8358" spans="11:12">
      <c r="K8358" s="1"/>
      <c r="L8358" s="1"/>
    </row>
    <row r="8359" spans="11:12">
      <c r="K8359" s="1"/>
      <c r="L8359" s="1"/>
    </row>
    <row r="8360" spans="11:12">
      <c r="K8360" s="1"/>
      <c r="L8360" s="1"/>
    </row>
    <row r="8361" spans="11:12">
      <c r="K8361" s="1"/>
      <c r="L8361" s="1"/>
    </row>
    <row r="8362" spans="11:12">
      <c r="K8362" s="1"/>
      <c r="L8362" s="1"/>
    </row>
    <row r="8363" spans="11:12">
      <c r="K8363" s="1"/>
      <c r="L8363" s="1"/>
    </row>
    <row r="8364" spans="11:12">
      <c r="K8364" s="1"/>
      <c r="L8364" s="1"/>
    </row>
    <row r="8365" spans="11:12">
      <c r="K8365" s="1"/>
      <c r="L8365" s="1"/>
    </row>
    <row r="8366" spans="11:12">
      <c r="K8366" s="1"/>
      <c r="L8366" s="1"/>
    </row>
    <row r="8367" spans="11:12">
      <c r="K8367" s="1"/>
      <c r="L8367" s="1"/>
    </row>
    <row r="8368" spans="11:12">
      <c r="K8368" s="1"/>
      <c r="L8368" s="1"/>
    </row>
    <row r="8369" spans="11:12">
      <c r="K8369" s="1"/>
      <c r="L8369" s="1"/>
    </row>
    <row r="8370" spans="11:12">
      <c r="K8370" s="1"/>
      <c r="L8370" s="1"/>
    </row>
    <row r="8371" spans="11:12">
      <c r="K8371" s="1"/>
      <c r="L8371" s="1"/>
    </row>
    <row r="8372" spans="11:12">
      <c r="K8372" s="1"/>
      <c r="L8372" s="1"/>
    </row>
    <row r="8373" spans="11:12">
      <c r="K8373" s="1"/>
      <c r="L8373" s="1"/>
    </row>
    <row r="8374" spans="11:12">
      <c r="K8374" s="1"/>
      <c r="L8374" s="1"/>
    </row>
    <row r="8375" spans="11:12">
      <c r="K8375" s="1"/>
      <c r="L8375" s="1"/>
    </row>
    <row r="8376" spans="11:12">
      <c r="K8376" s="1"/>
      <c r="L8376" s="1"/>
    </row>
    <row r="8377" spans="11:12">
      <c r="K8377" s="1"/>
      <c r="L8377" s="1"/>
    </row>
    <row r="8378" spans="11:12">
      <c r="K8378" s="1"/>
      <c r="L8378" s="1"/>
    </row>
    <row r="8379" spans="11:12">
      <c r="K8379" s="1"/>
      <c r="L8379" s="1"/>
    </row>
    <row r="8380" spans="11:12">
      <c r="K8380" s="1"/>
      <c r="L8380" s="1"/>
    </row>
    <row r="8381" spans="11:12">
      <c r="K8381" s="1"/>
      <c r="L8381" s="1"/>
    </row>
    <row r="8382" spans="11:12">
      <c r="K8382" s="1"/>
      <c r="L8382" s="1"/>
    </row>
    <row r="8383" spans="11:12">
      <c r="K8383" s="1"/>
      <c r="L8383" s="1"/>
    </row>
    <row r="8384" spans="11:12">
      <c r="K8384" s="1"/>
      <c r="L8384" s="1"/>
    </row>
    <row r="8385" spans="11:12">
      <c r="K8385" s="1"/>
      <c r="L8385" s="1"/>
    </row>
    <row r="8386" spans="11:12">
      <c r="K8386" s="1"/>
      <c r="L8386" s="1"/>
    </row>
    <row r="8387" spans="11:12">
      <c r="K8387" s="1"/>
      <c r="L8387" s="1"/>
    </row>
    <row r="8388" spans="11:12">
      <c r="K8388" s="1"/>
      <c r="L8388" s="1"/>
    </row>
    <row r="8389" spans="11:12">
      <c r="K8389" s="1"/>
      <c r="L8389" s="1"/>
    </row>
    <row r="8390" spans="11:12">
      <c r="K8390" s="1"/>
      <c r="L8390" s="1"/>
    </row>
    <row r="8391" spans="11:12">
      <c r="K8391" s="1"/>
      <c r="L8391" s="1"/>
    </row>
    <row r="8392" spans="11:12">
      <c r="K8392" s="1"/>
      <c r="L8392" s="1"/>
    </row>
    <row r="8393" spans="11:12">
      <c r="K8393" s="1"/>
      <c r="L8393" s="1"/>
    </row>
    <row r="8394" spans="11:12">
      <c r="K8394" s="1"/>
      <c r="L8394" s="1"/>
    </row>
    <row r="8395" spans="11:12">
      <c r="K8395" s="1"/>
      <c r="L8395" s="1"/>
    </row>
    <row r="8396" spans="11:12">
      <c r="K8396" s="1"/>
      <c r="L8396" s="1"/>
    </row>
    <row r="8397" spans="11:12">
      <c r="K8397" s="1"/>
      <c r="L8397" s="1"/>
    </row>
    <row r="8398" spans="11:12">
      <c r="K8398" s="1"/>
      <c r="L8398" s="1"/>
    </row>
    <row r="8399" spans="11:12">
      <c r="K8399" s="1"/>
      <c r="L8399" s="1"/>
    </row>
    <row r="8400" spans="11:12">
      <c r="K8400" s="1"/>
      <c r="L8400" s="1"/>
    </row>
    <row r="8401" spans="11:12">
      <c r="K8401" s="1"/>
      <c r="L8401" s="1"/>
    </row>
    <row r="8402" spans="11:12">
      <c r="K8402" s="1"/>
      <c r="L8402" s="1"/>
    </row>
    <row r="8403" spans="11:12">
      <c r="K8403" s="1"/>
      <c r="L8403" s="1"/>
    </row>
    <row r="8404" spans="11:12">
      <c r="K8404" s="1"/>
      <c r="L8404" s="1"/>
    </row>
    <row r="8405" spans="11:12">
      <c r="K8405" s="1"/>
      <c r="L8405" s="1"/>
    </row>
    <row r="8406" spans="11:12">
      <c r="K8406" s="1"/>
      <c r="L8406" s="1"/>
    </row>
    <row r="8407" spans="11:12">
      <c r="K8407" s="1"/>
      <c r="L8407" s="1"/>
    </row>
    <row r="8408" spans="11:12">
      <c r="K8408" s="1"/>
      <c r="L8408" s="1"/>
    </row>
    <row r="8409" spans="11:12">
      <c r="K8409" s="1"/>
      <c r="L8409" s="1"/>
    </row>
    <row r="8410" spans="11:12">
      <c r="K8410" s="1"/>
      <c r="L8410" s="1"/>
    </row>
    <row r="8411" spans="11:12">
      <c r="K8411" s="1"/>
      <c r="L8411" s="1"/>
    </row>
    <row r="8412" spans="11:12">
      <c r="K8412" s="1"/>
      <c r="L8412" s="1"/>
    </row>
    <row r="8413" spans="11:12">
      <c r="K8413" s="1"/>
      <c r="L8413" s="1"/>
    </row>
    <row r="8414" spans="11:12">
      <c r="K8414" s="1"/>
      <c r="L8414" s="1"/>
    </row>
    <row r="8415" spans="11:12">
      <c r="K8415" s="1"/>
      <c r="L8415" s="1"/>
    </row>
    <row r="8416" spans="11:12">
      <c r="K8416" s="1"/>
      <c r="L8416" s="1"/>
    </row>
    <row r="8417" spans="11:12">
      <c r="K8417" s="1"/>
      <c r="L8417" s="1"/>
    </row>
    <row r="8418" spans="11:12">
      <c r="K8418" s="1"/>
      <c r="L8418" s="1"/>
    </row>
    <row r="8419" spans="11:12">
      <c r="K8419" s="1"/>
      <c r="L8419" s="1"/>
    </row>
    <row r="8420" spans="11:12">
      <c r="K8420" s="1"/>
      <c r="L8420" s="1"/>
    </row>
    <row r="8421" spans="11:12">
      <c r="K8421" s="1"/>
      <c r="L8421" s="1"/>
    </row>
    <row r="8422" spans="11:12">
      <c r="K8422" s="1"/>
      <c r="L8422" s="1"/>
    </row>
    <row r="8423" spans="11:12">
      <c r="K8423" s="1"/>
      <c r="L8423" s="1"/>
    </row>
    <row r="8424" spans="11:12">
      <c r="K8424" s="1"/>
      <c r="L8424" s="1"/>
    </row>
    <row r="8425" spans="11:12">
      <c r="K8425" s="1"/>
      <c r="L8425" s="1"/>
    </row>
    <row r="8426" spans="11:12">
      <c r="K8426" s="1"/>
      <c r="L8426" s="1"/>
    </row>
    <row r="8427" spans="11:12">
      <c r="K8427" s="1"/>
      <c r="L8427" s="1"/>
    </row>
    <row r="8428" spans="11:12">
      <c r="K8428" s="1"/>
      <c r="L8428" s="1"/>
    </row>
    <row r="8429" spans="11:12">
      <c r="K8429" s="1"/>
      <c r="L8429" s="1"/>
    </row>
    <row r="8430" spans="11:12">
      <c r="K8430" s="1"/>
      <c r="L8430" s="1"/>
    </row>
    <row r="8431" spans="11:12">
      <c r="K8431" s="1"/>
      <c r="L8431" s="1"/>
    </row>
    <row r="8432" spans="11:12">
      <c r="K8432" s="1"/>
      <c r="L8432" s="1"/>
    </row>
    <row r="8433" spans="11:12">
      <c r="K8433" s="1"/>
      <c r="L8433" s="1"/>
    </row>
    <row r="8434" spans="11:12">
      <c r="K8434" s="1"/>
      <c r="L8434" s="1"/>
    </row>
    <row r="8435" spans="11:12">
      <c r="K8435" s="1"/>
      <c r="L8435" s="1"/>
    </row>
    <row r="8436" spans="11:12">
      <c r="K8436" s="1"/>
      <c r="L8436" s="1"/>
    </row>
    <row r="8437" spans="11:12">
      <c r="K8437" s="1"/>
      <c r="L8437" s="1"/>
    </row>
    <row r="8438" spans="11:12">
      <c r="K8438" s="1"/>
      <c r="L8438" s="1"/>
    </row>
    <row r="8439" spans="11:12">
      <c r="K8439" s="1"/>
      <c r="L8439" s="1"/>
    </row>
    <row r="8440" spans="11:12">
      <c r="K8440" s="1"/>
      <c r="L8440" s="1"/>
    </row>
    <row r="8441" spans="11:12">
      <c r="K8441" s="1"/>
      <c r="L8441" s="1"/>
    </row>
    <row r="8442" spans="11:12">
      <c r="K8442" s="1"/>
      <c r="L8442" s="1"/>
    </row>
    <row r="8443" spans="11:12">
      <c r="K8443" s="1"/>
      <c r="L8443" s="1"/>
    </row>
    <row r="8444" spans="11:12">
      <c r="K8444" s="1"/>
      <c r="L8444" s="1"/>
    </row>
    <row r="8445" spans="11:12">
      <c r="K8445" s="1"/>
      <c r="L8445" s="1"/>
    </row>
    <row r="8446" spans="11:12">
      <c r="K8446" s="1"/>
      <c r="L8446" s="1"/>
    </row>
    <row r="8447" spans="11:12">
      <c r="K8447" s="1"/>
      <c r="L8447" s="1"/>
    </row>
    <row r="8448" spans="11:12">
      <c r="K8448" s="1"/>
      <c r="L8448" s="1"/>
    </row>
    <row r="8449" spans="11:12">
      <c r="K8449" s="1"/>
      <c r="L8449" s="1"/>
    </row>
    <row r="8450" spans="11:12">
      <c r="K8450" s="1"/>
      <c r="L8450" s="1"/>
    </row>
    <row r="8451" spans="11:12">
      <c r="K8451" s="1"/>
      <c r="L8451" s="1"/>
    </row>
    <row r="8452" spans="11:12">
      <c r="K8452" s="1"/>
      <c r="L8452" s="1"/>
    </row>
    <row r="8453" spans="11:12">
      <c r="K8453" s="1"/>
      <c r="L8453" s="1"/>
    </row>
    <row r="8454" spans="11:12">
      <c r="K8454" s="1"/>
      <c r="L8454" s="1"/>
    </row>
    <row r="8455" spans="11:12">
      <c r="K8455" s="1"/>
      <c r="L8455" s="1"/>
    </row>
    <row r="8456" spans="11:12">
      <c r="K8456" s="1"/>
      <c r="L8456" s="1"/>
    </row>
    <row r="8457" spans="11:12">
      <c r="K8457" s="1"/>
      <c r="L8457" s="1"/>
    </row>
    <row r="8458" spans="11:12">
      <c r="K8458" s="1"/>
      <c r="L8458" s="1"/>
    </row>
    <row r="8459" spans="11:12">
      <c r="K8459" s="1"/>
      <c r="L8459" s="1"/>
    </row>
    <row r="8460" spans="11:12">
      <c r="K8460" s="1"/>
      <c r="L8460" s="1"/>
    </row>
    <row r="8461" spans="11:12">
      <c r="K8461" s="1"/>
      <c r="L8461" s="1"/>
    </row>
    <row r="8462" spans="11:12">
      <c r="K8462" s="1"/>
      <c r="L8462" s="1"/>
    </row>
    <row r="8463" spans="11:12">
      <c r="K8463" s="1"/>
      <c r="L8463" s="1"/>
    </row>
    <row r="8464" spans="11:12">
      <c r="K8464" s="1"/>
      <c r="L8464" s="1"/>
    </row>
    <row r="8465" spans="11:12">
      <c r="K8465" s="1"/>
      <c r="L8465" s="1"/>
    </row>
    <row r="8466" spans="11:12">
      <c r="K8466" s="1"/>
      <c r="L8466" s="1"/>
    </row>
    <row r="8467" spans="11:12">
      <c r="K8467" s="1"/>
      <c r="L8467" s="1"/>
    </row>
    <row r="8468" spans="11:12">
      <c r="K8468" s="1"/>
      <c r="L8468" s="1"/>
    </row>
    <row r="8469" spans="11:12">
      <c r="K8469" s="1"/>
      <c r="L8469" s="1"/>
    </row>
    <row r="8470" spans="11:12">
      <c r="K8470" s="1"/>
      <c r="L8470" s="1"/>
    </row>
    <row r="8471" spans="11:12">
      <c r="K8471" s="1"/>
      <c r="L8471" s="1"/>
    </row>
    <row r="8472" spans="11:12">
      <c r="K8472" s="1"/>
      <c r="L8472" s="1"/>
    </row>
    <row r="8473" spans="11:12">
      <c r="K8473" s="1"/>
      <c r="L8473" s="1"/>
    </row>
    <row r="8474" spans="11:12">
      <c r="K8474" s="1"/>
      <c r="L8474" s="1"/>
    </row>
    <row r="8475" spans="11:12">
      <c r="K8475" s="1"/>
      <c r="L8475" s="1"/>
    </row>
    <row r="8476" spans="11:12">
      <c r="K8476" s="1"/>
      <c r="L8476" s="1"/>
    </row>
    <row r="8477" spans="11:12">
      <c r="K8477" s="1"/>
      <c r="L8477" s="1"/>
    </row>
    <row r="8478" spans="11:12">
      <c r="K8478" s="1"/>
      <c r="L8478" s="1"/>
    </row>
    <row r="8479" spans="11:12">
      <c r="K8479" s="1"/>
      <c r="L8479" s="1"/>
    </row>
    <row r="8480" spans="11:12">
      <c r="K8480" s="1"/>
      <c r="L8480" s="1"/>
    </row>
    <row r="8481" spans="11:12">
      <c r="K8481" s="1"/>
      <c r="L8481" s="1"/>
    </row>
    <row r="8482" spans="11:12">
      <c r="K8482" s="1"/>
      <c r="L8482" s="1"/>
    </row>
    <row r="8483" spans="11:12">
      <c r="K8483" s="1"/>
      <c r="L8483" s="1"/>
    </row>
    <row r="8484" spans="11:12">
      <c r="K8484" s="1"/>
      <c r="L8484" s="1"/>
    </row>
    <row r="8485" spans="11:12">
      <c r="K8485" s="1"/>
      <c r="L8485" s="1"/>
    </row>
    <row r="8486" spans="11:12">
      <c r="K8486" s="1"/>
      <c r="L8486" s="1"/>
    </row>
    <row r="8487" spans="11:12">
      <c r="K8487" s="1"/>
      <c r="L8487" s="1"/>
    </row>
    <row r="8488" spans="11:12">
      <c r="K8488" s="1"/>
      <c r="L8488" s="1"/>
    </row>
    <row r="8489" spans="11:12">
      <c r="K8489" s="1"/>
      <c r="L8489" s="1"/>
    </row>
    <row r="8490" spans="11:12">
      <c r="K8490" s="1"/>
      <c r="L8490" s="1"/>
    </row>
    <row r="8491" spans="11:12">
      <c r="K8491" s="1"/>
      <c r="L8491" s="1"/>
    </row>
    <row r="8492" spans="11:12">
      <c r="K8492" s="1"/>
      <c r="L8492" s="1"/>
    </row>
    <row r="8493" spans="11:12">
      <c r="K8493" s="1"/>
      <c r="L8493" s="1"/>
    </row>
    <row r="8494" spans="11:12">
      <c r="K8494" s="1"/>
      <c r="L8494" s="1"/>
    </row>
    <row r="8495" spans="11:12">
      <c r="K8495" s="1"/>
      <c r="L8495" s="1"/>
    </row>
    <row r="8496" spans="11:12">
      <c r="K8496" s="1"/>
      <c r="L8496" s="1"/>
    </row>
    <row r="8497" spans="11:12">
      <c r="K8497" s="1"/>
      <c r="L8497" s="1"/>
    </row>
    <row r="8498" spans="11:12">
      <c r="K8498" s="1"/>
      <c r="L8498" s="1"/>
    </row>
    <row r="8499" spans="11:12">
      <c r="K8499" s="1"/>
      <c r="L8499" s="1"/>
    </row>
    <row r="8500" spans="11:12">
      <c r="K8500" s="1"/>
      <c r="L8500" s="1"/>
    </row>
    <row r="8501" spans="11:12">
      <c r="K8501" s="1"/>
      <c r="L8501" s="1"/>
    </row>
    <row r="8502" spans="11:12">
      <c r="K8502" s="1"/>
      <c r="L8502" s="1"/>
    </row>
    <row r="8503" spans="11:12">
      <c r="K8503" s="1"/>
      <c r="L8503" s="1"/>
    </row>
    <row r="8504" spans="11:12">
      <c r="K8504" s="1"/>
      <c r="L8504" s="1"/>
    </row>
    <row r="8505" spans="11:12">
      <c r="K8505" s="1"/>
      <c r="L8505" s="1"/>
    </row>
    <row r="8506" spans="11:12">
      <c r="K8506" s="1"/>
      <c r="L8506" s="1"/>
    </row>
    <row r="8507" spans="11:12">
      <c r="K8507" s="1"/>
      <c r="L8507" s="1"/>
    </row>
    <row r="8508" spans="11:12">
      <c r="K8508" s="1"/>
      <c r="L8508" s="1"/>
    </row>
    <row r="8509" spans="11:12">
      <c r="K8509" s="1"/>
      <c r="L8509" s="1"/>
    </row>
    <row r="8510" spans="11:12">
      <c r="K8510" s="1"/>
      <c r="L8510" s="1"/>
    </row>
    <row r="8511" spans="11:12">
      <c r="K8511" s="1"/>
      <c r="L8511" s="1"/>
    </row>
    <row r="8512" spans="11:12">
      <c r="K8512" s="1"/>
      <c r="L8512" s="1"/>
    </row>
    <row r="8513" spans="11:12">
      <c r="K8513" s="1"/>
      <c r="L8513" s="1"/>
    </row>
    <row r="8514" spans="11:12">
      <c r="K8514" s="1"/>
      <c r="L8514" s="1"/>
    </row>
    <row r="8515" spans="11:12">
      <c r="K8515" s="1"/>
      <c r="L8515" s="1"/>
    </row>
    <row r="8516" spans="11:12">
      <c r="K8516" s="1"/>
      <c r="L8516" s="1"/>
    </row>
    <row r="8517" spans="11:12">
      <c r="K8517" s="1"/>
      <c r="L8517" s="1"/>
    </row>
    <row r="8518" spans="11:12">
      <c r="K8518" s="1"/>
      <c r="L8518" s="1"/>
    </row>
    <row r="8519" spans="11:12">
      <c r="K8519" s="1"/>
      <c r="L8519" s="1"/>
    </row>
    <row r="8520" spans="11:12">
      <c r="K8520" s="1"/>
      <c r="L8520" s="1"/>
    </row>
    <row r="8521" spans="11:12">
      <c r="K8521" s="1"/>
      <c r="L8521" s="1"/>
    </row>
    <row r="8522" spans="11:12">
      <c r="K8522" s="1"/>
      <c r="L8522" s="1"/>
    </row>
    <row r="8523" spans="11:12">
      <c r="K8523" s="1"/>
      <c r="L8523" s="1"/>
    </row>
    <row r="8524" spans="11:12">
      <c r="K8524" s="1"/>
      <c r="L8524" s="1"/>
    </row>
    <row r="8525" spans="11:12">
      <c r="K8525" s="1"/>
      <c r="L8525" s="1"/>
    </row>
    <row r="8526" spans="11:12">
      <c r="K8526" s="1"/>
      <c r="L8526" s="1"/>
    </row>
    <row r="8527" spans="11:12">
      <c r="K8527" s="1"/>
      <c r="L8527" s="1"/>
    </row>
    <row r="8528" spans="11:12">
      <c r="K8528" s="1"/>
      <c r="L8528" s="1"/>
    </row>
    <row r="8529" spans="11:12">
      <c r="K8529" s="1"/>
      <c r="L8529" s="1"/>
    </row>
    <row r="8530" spans="11:12">
      <c r="K8530" s="1"/>
      <c r="L8530" s="1"/>
    </row>
    <row r="8531" spans="11:12">
      <c r="K8531" s="1"/>
      <c r="L8531" s="1"/>
    </row>
    <row r="8532" spans="11:12">
      <c r="K8532" s="1"/>
      <c r="L8532" s="1"/>
    </row>
    <row r="8533" spans="11:12">
      <c r="K8533" s="1"/>
      <c r="L8533" s="1"/>
    </row>
    <row r="8534" spans="11:12">
      <c r="K8534" s="1"/>
      <c r="L8534" s="1"/>
    </row>
    <row r="8535" spans="11:12">
      <c r="K8535" s="1"/>
      <c r="L8535" s="1"/>
    </row>
    <row r="8536" spans="11:12">
      <c r="K8536" s="1"/>
      <c r="L8536" s="1"/>
    </row>
    <row r="8537" spans="11:12">
      <c r="K8537" s="1"/>
      <c r="L8537" s="1"/>
    </row>
    <row r="8538" spans="11:12">
      <c r="K8538" s="1"/>
      <c r="L8538" s="1"/>
    </row>
    <row r="8539" spans="11:12">
      <c r="K8539" s="1"/>
      <c r="L8539" s="1"/>
    </row>
    <row r="8540" spans="11:12">
      <c r="K8540" s="1"/>
      <c r="L8540" s="1"/>
    </row>
    <row r="8541" spans="11:12">
      <c r="K8541" s="1"/>
      <c r="L8541" s="1"/>
    </row>
    <row r="8542" spans="11:12">
      <c r="K8542" s="1"/>
      <c r="L8542" s="1"/>
    </row>
    <row r="8543" spans="11:12">
      <c r="K8543" s="1"/>
      <c r="L8543" s="1"/>
    </row>
    <row r="8544" spans="11:12">
      <c r="K8544" s="1"/>
      <c r="L8544" s="1"/>
    </row>
    <row r="8545" spans="11:12">
      <c r="K8545" s="1"/>
      <c r="L8545" s="1"/>
    </row>
    <row r="8546" spans="11:12">
      <c r="K8546" s="1"/>
      <c r="L8546" s="1"/>
    </row>
    <row r="8547" spans="11:12">
      <c r="K8547" s="1"/>
      <c r="L8547" s="1"/>
    </row>
    <row r="8548" spans="11:12">
      <c r="K8548" s="1"/>
      <c r="L8548" s="1"/>
    </row>
    <row r="8549" spans="11:12">
      <c r="K8549" s="1"/>
      <c r="L8549" s="1"/>
    </row>
    <row r="8550" spans="11:12">
      <c r="K8550" s="1"/>
      <c r="L8550" s="1"/>
    </row>
    <row r="8551" spans="11:12">
      <c r="K8551" s="1"/>
      <c r="L8551" s="1"/>
    </row>
    <row r="8552" spans="11:12">
      <c r="K8552" s="1"/>
      <c r="L8552" s="1"/>
    </row>
    <row r="8553" spans="11:12">
      <c r="K8553" s="1"/>
      <c r="L8553" s="1"/>
    </row>
    <row r="8554" spans="11:12">
      <c r="K8554" s="1"/>
      <c r="L8554" s="1"/>
    </row>
    <row r="8555" spans="11:12">
      <c r="K8555" s="1"/>
      <c r="L8555" s="1"/>
    </row>
    <row r="8556" spans="11:12">
      <c r="K8556" s="1"/>
      <c r="L8556" s="1"/>
    </row>
    <row r="8557" spans="11:12">
      <c r="K8557" s="1"/>
      <c r="L8557" s="1"/>
    </row>
    <row r="8558" spans="11:12">
      <c r="K8558" s="1"/>
      <c r="L8558" s="1"/>
    </row>
    <row r="8559" spans="11:12">
      <c r="K8559" s="1"/>
      <c r="L8559" s="1"/>
    </row>
    <row r="8560" spans="11:12">
      <c r="K8560" s="1"/>
      <c r="L8560" s="1"/>
    </row>
    <row r="8561" spans="11:12">
      <c r="K8561" s="1"/>
      <c r="L8561" s="1"/>
    </row>
    <row r="8562" spans="11:12">
      <c r="K8562" s="1"/>
      <c r="L8562" s="1"/>
    </row>
    <row r="8563" spans="11:12">
      <c r="K8563" s="1"/>
      <c r="L8563" s="1"/>
    </row>
    <row r="8564" spans="11:12">
      <c r="K8564" s="1"/>
      <c r="L8564" s="1"/>
    </row>
    <row r="8565" spans="11:12">
      <c r="K8565" s="1"/>
      <c r="L8565" s="1"/>
    </row>
    <row r="8566" spans="11:12">
      <c r="K8566" s="1"/>
      <c r="L8566" s="1"/>
    </row>
    <row r="8567" spans="11:12">
      <c r="K8567" s="1"/>
      <c r="L8567" s="1"/>
    </row>
    <row r="8568" spans="11:12">
      <c r="K8568" s="1"/>
      <c r="L8568" s="1"/>
    </row>
    <row r="8569" spans="11:12">
      <c r="K8569" s="1"/>
      <c r="L8569" s="1"/>
    </row>
    <row r="8570" spans="11:12">
      <c r="K8570" s="1"/>
      <c r="L8570" s="1"/>
    </row>
    <row r="8571" spans="11:12">
      <c r="K8571" s="1"/>
      <c r="L8571" s="1"/>
    </row>
    <row r="8572" spans="11:12">
      <c r="K8572" s="1"/>
      <c r="L8572" s="1"/>
    </row>
    <row r="8573" spans="11:12">
      <c r="K8573" s="1"/>
      <c r="L8573" s="1"/>
    </row>
    <row r="8574" spans="11:12">
      <c r="K8574" s="1"/>
      <c r="L8574" s="1"/>
    </row>
    <row r="8575" spans="11:12">
      <c r="K8575" s="1"/>
      <c r="L8575" s="1"/>
    </row>
    <row r="8576" spans="11:12">
      <c r="K8576" s="1"/>
      <c r="L8576" s="1"/>
    </row>
    <row r="8577" spans="11:12">
      <c r="K8577" s="1"/>
      <c r="L8577" s="1"/>
    </row>
    <row r="8578" spans="11:12">
      <c r="K8578" s="1"/>
      <c r="L8578" s="1"/>
    </row>
    <row r="8579" spans="11:12">
      <c r="K8579" s="1"/>
      <c r="L8579" s="1"/>
    </row>
    <row r="8580" spans="11:12">
      <c r="K8580" s="1"/>
      <c r="L8580" s="1"/>
    </row>
    <row r="8581" spans="11:12">
      <c r="K8581" s="1"/>
      <c r="L8581" s="1"/>
    </row>
    <row r="8582" spans="11:12">
      <c r="K8582" s="1"/>
      <c r="L8582" s="1"/>
    </row>
    <row r="8583" spans="11:12">
      <c r="K8583" s="1"/>
      <c r="L8583" s="1"/>
    </row>
    <row r="8584" spans="11:12">
      <c r="K8584" s="1"/>
      <c r="L8584" s="1"/>
    </row>
    <row r="8585" spans="11:12">
      <c r="K8585" s="1"/>
      <c r="L8585" s="1"/>
    </row>
    <row r="8586" spans="11:12">
      <c r="K8586" s="1"/>
      <c r="L8586" s="1"/>
    </row>
    <row r="8587" spans="11:12">
      <c r="K8587" s="1"/>
      <c r="L8587" s="1"/>
    </row>
    <row r="8588" spans="11:12">
      <c r="K8588" s="1"/>
      <c r="L8588" s="1"/>
    </row>
    <row r="8589" spans="11:12">
      <c r="K8589" s="1"/>
      <c r="L8589" s="1"/>
    </row>
    <row r="8590" spans="11:12">
      <c r="K8590" s="1"/>
      <c r="L8590" s="1"/>
    </row>
    <row r="8591" spans="11:12">
      <c r="K8591" s="1"/>
      <c r="L8591" s="1"/>
    </row>
    <row r="8592" spans="11:12">
      <c r="K8592" s="1"/>
      <c r="L8592" s="1"/>
    </row>
    <row r="8593" spans="11:12">
      <c r="K8593" s="1"/>
      <c r="L8593" s="1"/>
    </row>
    <row r="8594" spans="11:12">
      <c r="K8594" s="1"/>
      <c r="L8594" s="1"/>
    </row>
    <row r="8595" spans="11:12">
      <c r="K8595" s="1"/>
      <c r="L8595" s="1"/>
    </row>
    <row r="8596" spans="11:12">
      <c r="K8596" s="1"/>
      <c r="L8596" s="1"/>
    </row>
    <row r="8597" spans="11:12">
      <c r="K8597" s="1"/>
      <c r="L8597" s="1"/>
    </row>
    <row r="8598" spans="11:12">
      <c r="K8598" s="1"/>
      <c r="L8598" s="1"/>
    </row>
    <row r="8599" spans="11:12">
      <c r="K8599" s="1"/>
      <c r="L8599" s="1"/>
    </row>
    <row r="8600" spans="11:12">
      <c r="K8600" s="1"/>
      <c r="L8600" s="1"/>
    </row>
    <row r="8601" spans="11:12">
      <c r="K8601" s="1"/>
      <c r="L8601" s="1"/>
    </row>
    <row r="8602" spans="11:12">
      <c r="K8602" s="1"/>
      <c r="L8602" s="1"/>
    </row>
    <row r="8603" spans="11:12">
      <c r="K8603" s="1"/>
      <c r="L8603" s="1"/>
    </row>
    <row r="8604" spans="11:12">
      <c r="K8604" s="1"/>
      <c r="L8604" s="1"/>
    </row>
    <row r="8605" spans="11:12">
      <c r="K8605" s="1"/>
      <c r="L8605" s="1"/>
    </row>
    <row r="8606" spans="11:12">
      <c r="K8606" s="1"/>
      <c r="L8606" s="1"/>
    </row>
    <row r="8607" spans="11:12">
      <c r="K8607" s="1"/>
      <c r="L8607" s="1"/>
    </row>
    <row r="8608" spans="11:12">
      <c r="K8608" s="1"/>
      <c r="L8608" s="1"/>
    </row>
    <row r="8609" spans="11:12">
      <c r="K8609" s="1"/>
      <c r="L8609" s="1"/>
    </row>
    <row r="8610" spans="11:12">
      <c r="K8610" s="1"/>
      <c r="L8610" s="1"/>
    </row>
    <row r="8611" spans="11:12">
      <c r="K8611" s="1"/>
      <c r="L8611" s="1"/>
    </row>
    <row r="8612" spans="11:12">
      <c r="K8612" s="1"/>
      <c r="L8612" s="1"/>
    </row>
    <row r="8613" spans="11:12">
      <c r="K8613" s="1"/>
      <c r="L8613" s="1"/>
    </row>
    <row r="8614" spans="11:12">
      <c r="K8614" s="1"/>
      <c r="L8614" s="1"/>
    </row>
    <row r="8615" spans="11:12">
      <c r="K8615" s="1"/>
      <c r="L8615" s="1"/>
    </row>
    <row r="8616" spans="11:12">
      <c r="K8616" s="1"/>
      <c r="L8616" s="1"/>
    </row>
    <row r="8617" spans="11:12">
      <c r="K8617" s="1"/>
      <c r="L8617" s="1"/>
    </row>
    <row r="8618" spans="11:12">
      <c r="K8618" s="1"/>
      <c r="L8618" s="1"/>
    </row>
    <row r="8619" spans="11:12">
      <c r="K8619" s="1"/>
      <c r="L8619" s="1"/>
    </row>
    <row r="8620" spans="11:12">
      <c r="K8620" s="1"/>
      <c r="L8620" s="1"/>
    </row>
    <row r="8621" spans="11:12">
      <c r="K8621" s="1"/>
      <c r="L8621" s="1"/>
    </row>
    <row r="8622" spans="11:12">
      <c r="K8622" s="1"/>
      <c r="L8622" s="1"/>
    </row>
    <row r="8623" spans="11:12">
      <c r="K8623" s="1"/>
      <c r="L8623" s="1"/>
    </row>
    <row r="8624" spans="11:12">
      <c r="K8624" s="1"/>
      <c r="L8624" s="1"/>
    </row>
    <row r="8625" spans="11:12">
      <c r="K8625" s="1"/>
      <c r="L8625" s="1"/>
    </row>
    <row r="8626" spans="11:12">
      <c r="K8626" s="1"/>
      <c r="L8626" s="1"/>
    </row>
    <row r="8627" spans="11:12">
      <c r="K8627" s="1"/>
      <c r="L8627" s="1"/>
    </row>
    <row r="8628" spans="11:12">
      <c r="K8628" s="1"/>
      <c r="L8628" s="1"/>
    </row>
    <row r="8629" spans="11:12">
      <c r="K8629" s="1"/>
      <c r="L8629" s="1"/>
    </row>
    <row r="8630" spans="11:12">
      <c r="K8630" s="1"/>
      <c r="L8630" s="1"/>
    </row>
    <row r="8631" spans="11:12">
      <c r="K8631" s="1"/>
      <c r="L8631" s="1"/>
    </row>
    <row r="8632" spans="11:12">
      <c r="K8632" s="1"/>
      <c r="L8632" s="1"/>
    </row>
    <row r="8633" spans="11:12">
      <c r="K8633" s="1"/>
      <c r="L8633" s="1"/>
    </row>
    <row r="8634" spans="11:12">
      <c r="K8634" s="1"/>
      <c r="L8634" s="1"/>
    </row>
    <row r="8635" spans="11:12">
      <c r="K8635" s="1"/>
      <c r="L8635" s="1"/>
    </row>
    <row r="8636" spans="11:12">
      <c r="K8636" s="1"/>
      <c r="L8636" s="1"/>
    </row>
    <row r="8637" spans="11:12">
      <c r="K8637" s="1"/>
      <c r="L8637" s="1"/>
    </row>
    <row r="8638" spans="11:12">
      <c r="K8638" s="1"/>
      <c r="L8638" s="1"/>
    </row>
    <row r="8639" spans="11:12">
      <c r="K8639" s="1"/>
      <c r="L8639" s="1"/>
    </row>
    <row r="8640" spans="11:12">
      <c r="K8640" s="1"/>
      <c r="L8640" s="1"/>
    </row>
    <row r="8641" spans="11:12">
      <c r="K8641" s="1"/>
      <c r="L8641" s="1"/>
    </row>
    <row r="8642" spans="11:12">
      <c r="K8642" s="1"/>
      <c r="L8642" s="1"/>
    </row>
    <row r="8643" spans="11:12">
      <c r="K8643" s="1"/>
      <c r="L8643" s="1"/>
    </row>
    <row r="8644" spans="11:12">
      <c r="K8644" s="1"/>
      <c r="L8644" s="1"/>
    </row>
    <row r="8645" spans="11:12">
      <c r="K8645" s="1"/>
      <c r="L8645" s="1"/>
    </row>
    <row r="8646" spans="11:12">
      <c r="K8646" s="1"/>
      <c r="L8646" s="1"/>
    </row>
    <row r="8647" spans="11:12">
      <c r="K8647" s="1"/>
      <c r="L8647" s="1"/>
    </row>
    <row r="8648" spans="11:12">
      <c r="K8648" s="1"/>
      <c r="L8648" s="1"/>
    </row>
    <row r="8649" spans="11:12">
      <c r="K8649" s="1"/>
      <c r="L8649" s="1"/>
    </row>
    <row r="8650" spans="11:12">
      <c r="K8650" s="1"/>
      <c r="L8650" s="1"/>
    </row>
    <row r="8651" spans="11:12">
      <c r="K8651" s="1"/>
      <c r="L8651" s="1"/>
    </row>
    <row r="8652" spans="11:12">
      <c r="K8652" s="1"/>
      <c r="L8652" s="1"/>
    </row>
    <row r="8653" spans="11:12">
      <c r="K8653" s="1"/>
      <c r="L8653" s="1"/>
    </row>
    <row r="8654" spans="11:12">
      <c r="K8654" s="1"/>
      <c r="L8654" s="1"/>
    </row>
    <row r="8655" spans="11:12">
      <c r="K8655" s="1"/>
      <c r="L8655" s="1"/>
    </row>
    <row r="8656" spans="11:12">
      <c r="K8656" s="1"/>
      <c r="L8656" s="1"/>
    </row>
    <row r="8657" spans="11:12">
      <c r="K8657" s="1"/>
      <c r="L8657" s="1"/>
    </row>
    <row r="8658" spans="11:12">
      <c r="K8658" s="1"/>
      <c r="L8658" s="1"/>
    </row>
    <row r="8659" spans="11:12">
      <c r="K8659" s="1"/>
      <c r="L8659" s="1"/>
    </row>
    <row r="8660" spans="11:12">
      <c r="K8660" s="1"/>
      <c r="L8660" s="1"/>
    </row>
    <row r="8661" spans="11:12">
      <c r="K8661" s="1"/>
      <c r="L8661" s="1"/>
    </row>
    <row r="8662" spans="11:12">
      <c r="K8662" s="1"/>
      <c r="L8662" s="1"/>
    </row>
    <row r="8663" spans="11:12">
      <c r="K8663" s="1"/>
      <c r="L8663" s="1"/>
    </row>
    <row r="8664" spans="11:12">
      <c r="K8664" s="1"/>
      <c r="L8664" s="1"/>
    </row>
    <row r="8665" spans="11:12">
      <c r="K8665" s="1"/>
      <c r="L8665" s="1"/>
    </row>
    <row r="8666" spans="11:12">
      <c r="K8666" s="1"/>
      <c r="L8666" s="1"/>
    </row>
    <row r="8667" spans="11:12">
      <c r="K8667" s="1"/>
      <c r="L8667" s="1"/>
    </row>
    <row r="8668" spans="11:12">
      <c r="K8668" s="1"/>
      <c r="L8668" s="1"/>
    </row>
    <row r="8669" spans="11:12">
      <c r="K8669" s="1"/>
      <c r="L8669" s="1"/>
    </row>
    <row r="8670" spans="11:12">
      <c r="K8670" s="1"/>
      <c r="L8670" s="1"/>
    </row>
    <row r="8671" spans="11:12">
      <c r="K8671" s="1"/>
      <c r="L8671" s="1"/>
    </row>
    <row r="8672" spans="11:12">
      <c r="K8672" s="1"/>
      <c r="L8672" s="1"/>
    </row>
    <row r="8673" spans="11:12">
      <c r="K8673" s="1"/>
      <c r="L8673" s="1"/>
    </row>
    <row r="8674" spans="11:12">
      <c r="K8674" s="1"/>
      <c r="L8674" s="1"/>
    </row>
    <row r="8675" spans="11:12">
      <c r="K8675" s="1"/>
      <c r="L8675" s="1"/>
    </row>
    <row r="8676" spans="11:12">
      <c r="K8676" s="1"/>
      <c r="L8676" s="1"/>
    </row>
    <row r="8677" spans="11:12">
      <c r="K8677" s="1"/>
      <c r="L8677" s="1"/>
    </row>
    <row r="8678" spans="11:12">
      <c r="K8678" s="1"/>
      <c r="L8678" s="1"/>
    </row>
    <row r="8679" spans="11:12">
      <c r="K8679" s="1"/>
      <c r="L8679" s="1"/>
    </row>
    <row r="8680" spans="11:12">
      <c r="K8680" s="1"/>
      <c r="L8680" s="1"/>
    </row>
    <row r="8681" spans="11:12">
      <c r="K8681" s="1"/>
      <c r="L8681" s="1"/>
    </row>
    <row r="8682" spans="11:12">
      <c r="K8682" s="1"/>
      <c r="L8682" s="1"/>
    </row>
    <row r="8683" spans="11:12">
      <c r="K8683" s="1"/>
      <c r="L8683" s="1"/>
    </row>
    <row r="8684" spans="11:12">
      <c r="K8684" s="1"/>
      <c r="L8684" s="1"/>
    </row>
    <row r="8685" spans="11:12">
      <c r="K8685" s="1"/>
      <c r="L8685" s="1"/>
    </row>
    <row r="8686" spans="11:12">
      <c r="K8686" s="1"/>
      <c r="L8686" s="1"/>
    </row>
    <row r="8687" spans="11:12">
      <c r="K8687" s="1"/>
      <c r="L8687" s="1"/>
    </row>
    <row r="8688" spans="11:12">
      <c r="K8688" s="1"/>
      <c r="L8688" s="1"/>
    </row>
    <row r="8689" spans="11:12">
      <c r="K8689" s="1"/>
      <c r="L8689" s="1"/>
    </row>
    <row r="8690" spans="11:12">
      <c r="K8690" s="1"/>
      <c r="L8690" s="1"/>
    </row>
    <row r="8691" spans="11:12">
      <c r="K8691" s="1"/>
      <c r="L8691" s="1"/>
    </row>
    <row r="8692" spans="11:12">
      <c r="K8692" s="1"/>
      <c r="L8692" s="1"/>
    </row>
    <row r="8693" spans="11:12">
      <c r="K8693" s="1"/>
      <c r="L8693" s="1"/>
    </row>
    <row r="8694" spans="11:12">
      <c r="K8694" s="1"/>
      <c r="L8694" s="1"/>
    </row>
    <row r="8695" spans="11:12">
      <c r="K8695" s="1"/>
      <c r="L8695" s="1"/>
    </row>
    <row r="8696" spans="11:12">
      <c r="K8696" s="1"/>
      <c r="L8696" s="1"/>
    </row>
    <row r="8697" spans="11:12">
      <c r="K8697" s="1"/>
      <c r="L8697" s="1"/>
    </row>
    <row r="8698" spans="11:12">
      <c r="K8698" s="1"/>
      <c r="L8698" s="1"/>
    </row>
    <row r="8699" spans="11:12">
      <c r="K8699" s="1"/>
      <c r="L8699" s="1"/>
    </row>
    <row r="8700" spans="11:12">
      <c r="K8700" s="1"/>
      <c r="L8700" s="1"/>
    </row>
    <row r="8701" spans="11:12">
      <c r="K8701" s="1"/>
      <c r="L8701" s="1"/>
    </row>
    <row r="8702" spans="11:12">
      <c r="K8702" s="1"/>
      <c r="L8702" s="1"/>
    </row>
    <row r="8703" spans="11:12">
      <c r="K8703" s="1"/>
      <c r="L8703" s="1"/>
    </row>
    <row r="8704" spans="11:12">
      <c r="K8704" s="1"/>
      <c r="L8704" s="1"/>
    </row>
    <row r="8705" spans="11:12">
      <c r="K8705" s="1"/>
      <c r="L8705" s="1"/>
    </row>
    <row r="8706" spans="11:12">
      <c r="K8706" s="1"/>
      <c r="L8706" s="1"/>
    </row>
    <row r="8707" spans="11:12">
      <c r="K8707" s="1"/>
      <c r="L8707" s="1"/>
    </row>
    <row r="8708" spans="11:12">
      <c r="K8708" s="1"/>
      <c r="L8708" s="1"/>
    </row>
    <row r="8709" spans="11:12">
      <c r="K8709" s="1"/>
      <c r="L8709" s="1"/>
    </row>
    <row r="8710" spans="11:12">
      <c r="K8710" s="1"/>
      <c r="L8710" s="1"/>
    </row>
    <row r="8711" spans="11:12">
      <c r="K8711" s="1"/>
      <c r="L8711" s="1"/>
    </row>
    <row r="8712" spans="11:12">
      <c r="K8712" s="1"/>
      <c r="L8712" s="1"/>
    </row>
    <row r="8713" spans="11:12">
      <c r="K8713" s="1"/>
      <c r="L8713" s="1"/>
    </row>
    <row r="8714" spans="11:12">
      <c r="K8714" s="1"/>
      <c r="L8714" s="1"/>
    </row>
    <row r="8715" spans="11:12">
      <c r="K8715" s="1"/>
      <c r="L8715" s="1"/>
    </row>
    <row r="8716" spans="11:12">
      <c r="K8716" s="1"/>
      <c r="L8716" s="1"/>
    </row>
    <row r="8717" spans="11:12">
      <c r="K8717" s="1"/>
      <c r="L8717" s="1"/>
    </row>
    <row r="8718" spans="11:12">
      <c r="K8718" s="1"/>
      <c r="L8718" s="1"/>
    </row>
    <row r="8719" spans="11:12">
      <c r="K8719" s="1"/>
      <c r="L8719" s="1"/>
    </row>
    <row r="8720" spans="11:12">
      <c r="K8720" s="1"/>
      <c r="L8720" s="1"/>
    </row>
    <row r="8721" spans="11:12">
      <c r="K8721" s="1"/>
      <c r="L8721" s="1"/>
    </row>
    <row r="8722" spans="11:12">
      <c r="K8722" s="1"/>
      <c r="L8722" s="1"/>
    </row>
    <row r="8723" spans="11:12">
      <c r="K8723" s="1"/>
      <c r="L8723" s="1"/>
    </row>
    <row r="8724" spans="11:12">
      <c r="K8724" s="1"/>
      <c r="L8724" s="1"/>
    </row>
    <row r="8725" spans="11:12">
      <c r="K8725" s="1"/>
      <c r="L8725" s="1"/>
    </row>
    <row r="8726" spans="11:12">
      <c r="K8726" s="1"/>
      <c r="L8726" s="1"/>
    </row>
    <row r="8727" spans="11:12">
      <c r="K8727" s="1"/>
      <c r="L8727" s="1"/>
    </row>
    <row r="8728" spans="11:12">
      <c r="K8728" s="1"/>
      <c r="L8728" s="1"/>
    </row>
    <row r="8729" spans="11:12">
      <c r="K8729" s="1"/>
      <c r="L8729" s="1"/>
    </row>
    <row r="8730" spans="11:12">
      <c r="K8730" s="1"/>
      <c r="L8730" s="1"/>
    </row>
    <row r="8731" spans="11:12">
      <c r="K8731" s="1"/>
      <c r="L8731" s="1"/>
    </row>
    <row r="8732" spans="11:12">
      <c r="K8732" s="1"/>
      <c r="L8732" s="1"/>
    </row>
    <row r="8733" spans="11:12">
      <c r="K8733" s="1"/>
      <c r="L8733" s="1"/>
    </row>
    <row r="8734" spans="11:12">
      <c r="K8734" s="1"/>
      <c r="L8734" s="1"/>
    </row>
    <row r="8735" spans="11:12">
      <c r="K8735" s="1"/>
      <c r="L8735" s="1"/>
    </row>
    <row r="8736" spans="11:12">
      <c r="K8736" s="1"/>
      <c r="L8736" s="1"/>
    </row>
    <row r="8737" spans="11:12">
      <c r="K8737" s="1"/>
      <c r="L8737" s="1"/>
    </row>
    <row r="8738" spans="11:12">
      <c r="K8738" s="1"/>
      <c r="L8738" s="1"/>
    </row>
    <row r="8739" spans="11:12">
      <c r="K8739" s="1"/>
      <c r="L8739" s="1"/>
    </row>
    <row r="8740" spans="11:12">
      <c r="K8740" s="1"/>
      <c r="L8740" s="1"/>
    </row>
    <row r="8741" spans="11:12">
      <c r="K8741" s="1"/>
      <c r="L8741" s="1"/>
    </row>
    <row r="8742" spans="11:12">
      <c r="K8742" s="1"/>
      <c r="L8742" s="1"/>
    </row>
    <row r="8743" spans="11:12">
      <c r="K8743" s="1"/>
      <c r="L8743" s="1"/>
    </row>
    <row r="8744" spans="11:12">
      <c r="K8744" s="1"/>
      <c r="L8744" s="1"/>
    </row>
    <row r="8745" spans="11:12">
      <c r="K8745" s="1"/>
      <c r="L8745" s="1"/>
    </row>
    <row r="8746" spans="11:12">
      <c r="K8746" s="1"/>
      <c r="L8746" s="1"/>
    </row>
    <row r="8747" spans="11:12">
      <c r="K8747" s="1"/>
      <c r="L8747" s="1"/>
    </row>
    <row r="8748" spans="11:12">
      <c r="K8748" s="1"/>
      <c r="L8748" s="1"/>
    </row>
    <row r="8749" spans="11:12">
      <c r="K8749" s="1"/>
      <c r="L8749" s="1"/>
    </row>
    <row r="8750" spans="11:12">
      <c r="K8750" s="1"/>
      <c r="L8750" s="1"/>
    </row>
    <row r="8751" spans="11:12">
      <c r="K8751" s="1"/>
      <c r="L8751" s="1"/>
    </row>
    <row r="8752" spans="11:12">
      <c r="K8752" s="1"/>
      <c r="L8752" s="1"/>
    </row>
    <row r="8753" spans="11:12">
      <c r="K8753" s="1"/>
      <c r="L8753" s="1"/>
    </row>
    <row r="8754" spans="11:12">
      <c r="K8754" s="1"/>
      <c r="L8754" s="1"/>
    </row>
    <row r="8755" spans="11:12">
      <c r="K8755" s="1"/>
      <c r="L8755" s="1"/>
    </row>
    <row r="8756" spans="11:12">
      <c r="K8756" s="1"/>
      <c r="L8756" s="1"/>
    </row>
    <row r="8757" spans="11:12">
      <c r="K8757" s="1"/>
      <c r="L8757" s="1"/>
    </row>
    <row r="8758" spans="11:12">
      <c r="K8758" s="1"/>
      <c r="L8758" s="1"/>
    </row>
    <row r="8759" spans="11:12">
      <c r="K8759" s="1"/>
      <c r="L8759" s="1"/>
    </row>
    <row r="8760" spans="11:12">
      <c r="K8760" s="1"/>
      <c r="L8760" s="1"/>
    </row>
    <row r="8761" spans="11:12">
      <c r="K8761" s="1"/>
      <c r="L8761" s="1"/>
    </row>
    <row r="8762" spans="11:12">
      <c r="K8762" s="1"/>
      <c r="L8762" s="1"/>
    </row>
    <row r="8763" spans="11:12">
      <c r="K8763" s="1"/>
      <c r="L8763" s="1"/>
    </row>
    <row r="8764" spans="11:12">
      <c r="K8764" s="1"/>
      <c r="L8764" s="1"/>
    </row>
    <row r="8765" spans="11:12">
      <c r="K8765" s="1"/>
      <c r="L8765" s="1"/>
    </row>
    <row r="8766" spans="11:12">
      <c r="K8766" s="1"/>
      <c r="L8766" s="1"/>
    </row>
    <row r="8767" spans="11:12">
      <c r="K8767" s="1"/>
      <c r="L8767" s="1"/>
    </row>
    <row r="8768" spans="11:12">
      <c r="K8768" s="1"/>
      <c r="L8768" s="1"/>
    </row>
    <row r="8769" spans="11:12">
      <c r="K8769" s="1"/>
      <c r="L8769" s="1"/>
    </row>
    <row r="8770" spans="11:12">
      <c r="K8770" s="1"/>
      <c r="L8770" s="1"/>
    </row>
    <row r="8771" spans="11:12">
      <c r="K8771" s="1"/>
      <c r="L8771" s="1"/>
    </row>
    <row r="8772" spans="11:12">
      <c r="K8772" s="1"/>
      <c r="L8772" s="1"/>
    </row>
    <row r="8773" spans="11:12">
      <c r="K8773" s="1"/>
      <c r="L8773" s="1"/>
    </row>
    <row r="8774" spans="11:12">
      <c r="K8774" s="1"/>
      <c r="L8774" s="1"/>
    </row>
    <row r="8775" spans="11:12">
      <c r="K8775" s="1"/>
      <c r="L8775" s="1"/>
    </row>
    <row r="8776" spans="11:12">
      <c r="K8776" s="1"/>
      <c r="L8776" s="1"/>
    </row>
    <row r="8777" spans="11:12">
      <c r="K8777" s="1"/>
      <c r="L8777" s="1"/>
    </row>
    <row r="8778" spans="11:12">
      <c r="K8778" s="1"/>
      <c r="L8778" s="1"/>
    </row>
    <row r="8779" spans="11:12">
      <c r="K8779" s="1"/>
      <c r="L8779" s="1"/>
    </row>
    <row r="8780" spans="11:12">
      <c r="K8780" s="1"/>
      <c r="L8780" s="1"/>
    </row>
    <row r="8781" spans="11:12">
      <c r="K8781" s="1"/>
      <c r="L8781" s="1"/>
    </row>
    <row r="8782" spans="11:12">
      <c r="K8782" s="1"/>
      <c r="L8782" s="1"/>
    </row>
    <row r="8783" spans="11:12">
      <c r="K8783" s="1"/>
      <c r="L8783" s="1"/>
    </row>
    <row r="8784" spans="11:12">
      <c r="K8784" s="1"/>
      <c r="L8784" s="1"/>
    </row>
    <row r="8785" spans="11:12">
      <c r="K8785" s="1"/>
      <c r="L8785" s="1"/>
    </row>
    <row r="8786" spans="11:12">
      <c r="K8786" s="1"/>
      <c r="L8786" s="1"/>
    </row>
    <row r="8787" spans="11:12">
      <c r="K8787" s="1"/>
      <c r="L8787" s="1"/>
    </row>
    <row r="8788" spans="11:12">
      <c r="K8788" s="1"/>
      <c r="L8788" s="1"/>
    </row>
    <row r="8789" spans="11:12">
      <c r="K8789" s="1"/>
      <c r="L8789" s="1"/>
    </row>
    <row r="8790" spans="11:12">
      <c r="K8790" s="1"/>
      <c r="L8790" s="1"/>
    </row>
    <row r="8791" spans="11:12">
      <c r="K8791" s="1"/>
      <c r="L8791" s="1"/>
    </row>
    <row r="8792" spans="11:12">
      <c r="K8792" s="1"/>
      <c r="L8792" s="1"/>
    </row>
    <row r="8793" spans="11:12">
      <c r="K8793" s="1"/>
      <c r="L8793" s="1"/>
    </row>
    <row r="8794" spans="11:12">
      <c r="K8794" s="1"/>
      <c r="L8794" s="1"/>
    </row>
    <row r="8795" spans="11:12">
      <c r="K8795" s="1"/>
      <c r="L8795" s="1"/>
    </row>
    <row r="8796" spans="11:12">
      <c r="K8796" s="1"/>
      <c r="L8796" s="1"/>
    </row>
    <row r="8797" spans="11:12">
      <c r="K8797" s="1"/>
      <c r="L8797" s="1"/>
    </row>
    <row r="8798" spans="11:12">
      <c r="K8798" s="1"/>
      <c r="L8798" s="1"/>
    </row>
    <row r="8799" spans="11:12">
      <c r="K8799" s="1"/>
      <c r="L8799" s="1"/>
    </row>
    <row r="8800" spans="11:12">
      <c r="K8800" s="1"/>
      <c r="L8800" s="1"/>
    </row>
    <row r="8801" spans="11:12">
      <c r="K8801" s="1"/>
      <c r="L8801" s="1"/>
    </row>
    <row r="8802" spans="11:12">
      <c r="K8802" s="1"/>
      <c r="L8802" s="1"/>
    </row>
    <row r="8803" spans="11:12">
      <c r="K8803" s="1"/>
      <c r="L8803" s="1"/>
    </row>
    <row r="8804" spans="11:12">
      <c r="K8804" s="1"/>
      <c r="L8804" s="1"/>
    </row>
    <row r="8805" spans="11:12">
      <c r="K8805" s="1"/>
      <c r="L8805" s="1"/>
    </row>
    <row r="8806" spans="11:12">
      <c r="K8806" s="1"/>
      <c r="L8806" s="1"/>
    </row>
    <row r="8807" spans="11:12">
      <c r="K8807" s="1"/>
      <c r="L8807" s="1"/>
    </row>
    <row r="8808" spans="11:12">
      <c r="K8808" s="1"/>
      <c r="L8808" s="1"/>
    </row>
    <row r="8809" spans="11:12">
      <c r="K8809" s="1"/>
      <c r="L8809" s="1"/>
    </row>
    <row r="8810" spans="11:12">
      <c r="K8810" s="1"/>
      <c r="L8810" s="1"/>
    </row>
    <row r="8811" spans="11:12">
      <c r="K8811" s="1"/>
      <c r="L8811" s="1"/>
    </row>
    <row r="8812" spans="11:12">
      <c r="K8812" s="1"/>
      <c r="L8812" s="1"/>
    </row>
    <row r="8813" spans="11:12">
      <c r="K8813" s="1"/>
      <c r="L8813" s="1"/>
    </row>
    <row r="8814" spans="11:12">
      <c r="K8814" s="1"/>
      <c r="L8814" s="1"/>
    </row>
    <row r="8815" spans="11:12">
      <c r="K8815" s="1"/>
      <c r="L8815" s="1"/>
    </row>
    <row r="8816" spans="11:12">
      <c r="K8816" s="1"/>
      <c r="L8816" s="1"/>
    </row>
    <row r="8817" spans="11:12">
      <c r="K8817" s="1"/>
      <c r="L8817" s="1"/>
    </row>
    <row r="8818" spans="11:12">
      <c r="K8818" s="1"/>
      <c r="L8818" s="1"/>
    </row>
    <row r="8819" spans="11:12">
      <c r="K8819" s="1"/>
      <c r="L8819" s="1"/>
    </row>
    <row r="8820" spans="11:12">
      <c r="K8820" s="1"/>
      <c r="L8820" s="1"/>
    </row>
    <row r="8821" spans="11:12">
      <c r="K8821" s="1"/>
      <c r="L8821" s="1"/>
    </row>
    <row r="8822" spans="11:12">
      <c r="K8822" s="1"/>
      <c r="L8822" s="1"/>
    </row>
    <row r="8823" spans="11:12">
      <c r="K8823" s="1"/>
      <c r="L8823" s="1"/>
    </row>
    <row r="8824" spans="11:12">
      <c r="K8824" s="1"/>
      <c r="L8824" s="1"/>
    </row>
    <row r="8825" spans="11:12">
      <c r="K8825" s="1"/>
      <c r="L8825" s="1"/>
    </row>
    <row r="8826" spans="11:12">
      <c r="K8826" s="1"/>
      <c r="L8826" s="1"/>
    </row>
    <row r="8827" spans="11:12">
      <c r="K8827" s="1"/>
      <c r="L8827" s="1"/>
    </row>
    <row r="8828" spans="11:12">
      <c r="K8828" s="1"/>
      <c r="L8828" s="1"/>
    </row>
    <row r="8829" spans="11:12">
      <c r="K8829" s="1"/>
      <c r="L8829" s="1"/>
    </row>
    <row r="8830" spans="11:12">
      <c r="K8830" s="1"/>
      <c r="L8830" s="1"/>
    </row>
    <row r="8831" spans="11:12">
      <c r="K8831" s="1"/>
      <c r="L8831" s="1"/>
    </row>
    <row r="8832" spans="11:12">
      <c r="K8832" s="1"/>
      <c r="L8832" s="1"/>
    </row>
    <row r="8833" spans="11:12">
      <c r="K8833" s="1"/>
      <c r="L8833" s="1"/>
    </row>
    <row r="8834" spans="11:12">
      <c r="K8834" s="1"/>
      <c r="L8834" s="1"/>
    </row>
    <row r="8835" spans="11:12">
      <c r="K8835" s="1"/>
      <c r="L8835" s="1"/>
    </row>
    <row r="8836" spans="11:12">
      <c r="K8836" s="1"/>
      <c r="L8836" s="1"/>
    </row>
    <row r="8837" spans="11:12">
      <c r="K8837" s="1"/>
      <c r="L8837" s="1"/>
    </row>
    <row r="8838" spans="11:12">
      <c r="K8838" s="1"/>
      <c r="L8838" s="1"/>
    </row>
    <row r="8839" spans="11:12">
      <c r="K8839" s="1"/>
      <c r="L8839" s="1"/>
    </row>
    <row r="8840" spans="11:12">
      <c r="K8840" s="1"/>
      <c r="L8840" s="1"/>
    </row>
    <row r="8841" spans="11:12">
      <c r="K8841" s="1"/>
      <c r="L8841" s="1"/>
    </row>
    <row r="8842" spans="11:12">
      <c r="K8842" s="1"/>
      <c r="L8842" s="1"/>
    </row>
    <row r="8843" spans="11:12">
      <c r="K8843" s="1"/>
      <c r="L8843" s="1"/>
    </row>
    <row r="8844" spans="11:12">
      <c r="K8844" s="1"/>
      <c r="L8844" s="1"/>
    </row>
    <row r="8845" spans="11:12">
      <c r="K8845" s="1"/>
      <c r="L8845" s="1"/>
    </row>
    <row r="8846" spans="11:12">
      <c r="K8846" s="1"/>
      <c r="L8846" s="1"/>
    </row>
    <row r="8847" spans="11:12">
      <c r="K8847" s="1"/>
      <c r="L8847" s="1"/>
    </row>
    <row r="8848" spans="11:12">
      <c r="K8848" s="1"/>
      <c r="L8848" s="1"/>
    </row>
    <row r="8849" spans="11:12">
      <c r="K8849" s="1"/>
      <c r="L8849" s="1"/>
    </row>
    <row r="8850" spans="11:12">
      <c r="K8850" s="1"/>
      <c r="L8850" s="1"/>
    </row>
    <row r="8851" spans="11:12">
      <c r="K8851" s="1"/>
      <c r="L8851" s="1"/>
    </row>
    <row r="8852" spans="11:12">
      <c r="K8852" s="1"/>
      <c r="L8852" s="1"/>
    </row>
    <row r="8853" spans="11:12">
      <c r="K8853" s="1"/>
      <c r="L8853" s="1"/>
    </row>
    <row r="8854" spans="11:12">
      <c r="K8854" s="1"/>
      <c r="L8854" s="1"/>
    </row>
    <row r="8855" spans="11:12">
      <c r="K8855" s="1"/>
      <c r="L8855" s="1"/>
    </row>
    <row r="8856" spans="11:12">
      <c r="K8856" s="1"/>
      <c r="L8856" s="1"/>
    </row>
    <row r="8857" spans="11:12">
      <c r="K8857" s="1"/>
      <c r="L8857" s="1"/>
    </row>
    <row r="8858" spans="11:12">
      <c r="K8858" s="1"/>
      <c r="L8858" s="1"/>
    </row>
    <row r="8859" spans="11:12">
      <c r="K8859" s="1"/>
      <c r="L8859" s="1"/>
    </row>
    <row r="8860" spans="11:12">
      <c r="K8860" s="1"/>
      <c r="L8860" s="1"/>
    </row>
    <row r="8861" spans="11:12">
      <c r="K8861" s="1"/>
      <c r="L8861" s="1"/>
    </row>
    <row r="8862" spans="11:12">
      <c r="K8862" s="1"/>
      <c r="L8862" s="1"/>
    </row>
    <row r="8863" spans="11:12">
      <c r="K8863" s="1"/>
      <c r="L8863" s="1"/>
    </row>
    <row r="8864" spans="11:12">
      <c r="K8864" s="1"/>
      <c r="L8864" s="1"/>
    </row>
    <row r="8865" spans="11:12">
      <c r="K8865" s="1"/>
      <c r="L8865" s="1"/>
    </row>
    <row r="8866" spans="11:12">
      <c r="K8866" s="1"/>
      <c r="L8866" s="1"/>
    </row>
    <row r="8867" spans="11:12">
      <c r="K8867" s="1"/>
      <c r="L8867" s="1"/>
    </row>
    <row r="8868" spans="11:12">
      <c r="K8868" s="1"/>
      <c r="L8868" s="1"/>
    </row>
    <row r="8869" spans="11:12">
      <c r="K8869" s="1"/>
      <c r="L8869" s="1"/>
    </row>
    <row r="8870" spans="11:12">
      <c r="K8870" s="1"/>
      <c r="L8870" s="1"/>
    </row>
    <row r="8871" spans="11:12">
      <c r="K8871" s="1"/>
      <c r="L8871" s="1"/>
    </row>
    <row r="8872" spans="11:12">
      <c r="K8872" s="1"/>
      <c r="L8872" s="1"/>
    </row>
    <row r="8873" spans="11:12">
      <c r="K8873" s="1"/>
      <c r="L8873" s="1"/>
    </row>
    <row r="8874" spans="11:12">
      <c r="K8874" s="1"/>
      <c r="L8874" s="1"/>
    </row>
    <row r="8875" spans="11:12">
      <c r="K8875" s="1"/>
      <c r="L8875" s="1"/>
    </row>
    <row r="8876" spans="11:12">
      <c r="K8876" s="1"/>
      <c r="L8876" s="1"/>
    </row>
    <row r="8877" spans="11:12">
      <c r="K8877" s="1"/>
      <c r="L8877" s="1"/>
    </row>
    <row r="8878" spans="11:12">
      <c r="K8878" s="1"/>
      <c r="L8878" s="1"/>
    </row>
    <row r="8879" spans="11:12">
      <c r="K8879" s="1"/>
      <c r="L8879" s="1"/>
    </row>
    <row r="8880" spans="11:12">
      <c r="K8880" s="1"/>
      <c r="L8880" s="1"/>
    </row>
    <row r="8881" spans="11:12">
      <c r="K8881" s="1"/>
      <c r="L8881" s="1"/>
    </row>
    <row r="8882" spans="11:12">
      <c r="K8882" s="1"/>
      <c r="L8882" s="1"/>
    </row>
    <row r="8883" spans="11:12">
      <c r="K8883" s="1"/>
      <c r="L8883" s="1"/>
    </row>
    <row r="8884" spans="11:12">
      <c r="K8884" s="1"/>
      <c r="L8884" s="1"/>
    </row>
    <row r="8885" spans="11:12">
      <c r="K8885" s="1"/>
      <c r="L8885" s="1"/>
    </row>
    <row r="8886" spans="11:12">
      <c r="K8886" s="1"/>
      <c r="L8886" s="1"/>
    </row>
    <row r="8887" spans="11:12">
      <c r="K8887" s="1"/>
      <c r="L8887" s="1"/>
    </row>
    <row r="8888" spans="11:12">
      <c r="K8888" s="1"/>
      <c r="L8888" s="1"/>
    </row>
    <row r="8889" spans="11:12">
      <c r="K8889" s="1"/>
      <c r="L8889" s="1"/>
    </row>
    <row r="8890" spans="11:12">
      <c r="K8890" s="1"/>
      <c r="L8890" s="1"/>
    </row>
    <row r="8891" spans="11:12">
      <c r="K8891" s="1"/>
      <c r="L8891" s="1"/>
    </row>
    <row r="8892" spans="11:12">
      <c r="K8892" s="1"/>
      <c r="L8892" s="1"/>
    </row>
    <row r="8893" spans="11:12">
      <c r="K8893" s="1"/>
      <c r="L8893" s="1"/>
    </row>
    <row r="8894" spans="11:12">
      <c r="K8894" s="1"/>
      <c r="L8894" s="1"/>
    </row>
    <row r="8895" spans="11:12">
      <c r="K8895" s="1"/>
      <c r="L8895" s="1"/>
    </row>
    <row r="8896" spans="11:12">
      <c r="K8896" s="1"/>
      <c r="L8896" s="1"/>
    </row>
    <row r="8897" spans="11:12">
      <c r="K8897" s="1"/>
      <c r="L8897" s="1"/>
    </row>
    <row r="8898" spans="11:12">
      <c r="K8898" s="1"/>
      <c r="L8898" s="1"/>
    </row>
    <row r="8899" spans="11:12">
      <c r="K8899" s="1"/>
      <c r="L8899" s="1"/>
    </row>
    <row r="8900" spans="11:12">
      <c r="K8900" s="1"/>
      <c r="L8900" s="1"/>
    </row>
    <row r="8901" spans="11:12">
      <c r="K8901" s="1"/>
      <c r="L8901" s="1"/>
    </row>
    <row r="8902" spans="11:12">
      <c r="K8902" s="1"/>
      <c r="L8902" s="1"/>
    </row>
    <row r="8903" spans="11:12">
      <c r="K8903" s="1"/>
      <c r="L8903" s="1"/>
    </row>
    <row r="8904" spans="11:12">
      <c r="K8904" s="1"/>
      <c r="L8904" s="1"/>
    </row>
    <row r="8905" spans="11:12">
      <c r="K8905" s="1"/>
      <c r="L8905" s="1"/>
    </row>
    <row r="8906" spans="11:12">
      <c r="K8906" s="1"/>
      <c r="L8906" s="1"/>
    </row>
    <row r="8907" spans="11:12">
      <c r="K8907" s="1"/>
      <c r="L8907" s="1"/>
    </row>
    <row r="8908" spans="11:12">
      <c r="K8908" s="1"/>
      <c r="L8908" s="1"/>
    </row>
    <row r="8909" spans="11:12">
      <c r="K8909" s="1"/>
      <c r="L8909" s="1"/>
    </row>
    <row r="8910" spans="11:12">
      <c r="K8910" s="1"/>
      <c r="L8910" s="1"/>
    </row>
    <row r="8911" spans="11:12">
      <c r="K8911" s="1"/>
      <c r="L8911" s="1"/>
    </row>
    <row r="8912" spans="11:12">
      <c r="K8912" s="1"/>
      <c r="L8912" s="1"/>
    </row>
    <row r="8913" spans="11:12">
      <c r="K8913" s="1"/>
      <c r="L8913" s="1"/>
    </row>
    <row r="8914" spans="11:12">
      <c r="K8914" s="1"/>
      <c r="L8914" s="1"/>
    </row>
    <row r="8915" spans="11:12">
      <c r="K8915" s="1"/>
      <c r="L8915" s="1"/>
    </row>
    <row r="8916" spans="11:12">
      <c r="K8916" s="1"/>
      <c r="L8916" s="1"/>
    </row>
    <row r="8917" spans="11:12">
      <c r="K8917" s="1"/>
      <c r="L8917" s="1"/>
    </row>
    <row r="8918" spans="11:12">
      <c r="K8918" s="1"/>
      <c r="L8918" s="1"/>
    </row>
    <row r="8919" spans="11:12">
      <c r="K8919" s="1"/>
      <c r="L8919" s="1"/>
    </row>
    <row r="8920" spans="11:12">
      <c r="K8920" s="1"/>
      <c r="L8920" s="1"/>
    </row>
    <row r="8921" spans="11:12">
      <c r="K8921" s="1"/>
      <c r="L8921" s="1"/>
    </row>
    <row r="8922" spans="11:12">
      <c r="K8922" s="1"/>
      <c r="L8922" s="1"/>
    </row>
    <row r="8923" spans="11:12">
      <c r="K8923" s="1"/>
      <c r="L8923" s="1"/>
    </row>
    <row r="8924" spans="11:12">
      <c r="K8924" s="1"/>
      <c r="L8924" s="1"/>
    </row>
    <row r="8925" spans="11:12">
      <c r="K8925" s="1"/>
      <c r="L8925" s="1"/>
    </row>
    <row r="8926" spans="11:12">
      <c r="K8926" s="1"/>
      <c r="L8926" s="1"/>
    </row>
    <row r="8927" spans="11:12">
      <c r="K8927" s="1"/>
      <c r="L8927" s="1"/>
    </row>
    <row r="8928" spans="11:12">
      <c r="K8928" s="1"/>
      <c r="L8928" s="1"/>
    </row>
    <row r="8929" spans="11:12">
      <c r="K8929" s="1"/>
      <c r="L8929" s="1"/>
    </row>
    <row r="8930" spans="11:12">
      <c r="K8930" s="1"/>
      <c r="L8930" s="1"/>
    </row>
    <row r="8931" spans="11:12">
      <c r="K8931" s="1"/>
      <c r="L8931" s="1"/>
    </row>
    <row r="8932" spans="11:12">
      <c r="K8932" s="1"/>
      <c r="L8932" s="1"/>
    </row>
    <row r="8933" spans="11:12">
      <c r="K8933" s="1"/>
      <c r="L8933" s="1"/>
    </row>
    <row r="8934" spans="11:12">
      <c r="K8934" s="1"/>
      <c r="L8934" s="1"/>
    </row>
    <row r="8935" spans="11:12">
      <c r="K8935" s="1"/>
      <c r="L8935" s="1"/>
    </row>
    <row r="8936" spans="11:12">
      <c r="K8936" s="1"/>
      <c r="L8936" s="1"/>
    </row>
    <row r="8937" spans="11:12">
      <c r="K8937" s="1"/>
      <c r="L8937" s="1"/>
    </row>
    <row r="8938" spans="11:12">
      <c r="K8938" s="1"/>
      <c r="L8938" s="1"/>
    </row>
    <row r="8939" spans="11:12">
      <c r="K8939" s="1"/>
      <c r="L8939" s="1"/>
    </row>
    <row r="8940" spans="11:12">
      <c r="K8940" s="1"/>
      <c r="L8940" s="1"/>
    </row>
    <row r="8941" spans="11:12">
      <c r="K8941" s="1"/>
      <c r="L8941" s="1"/>
    </row>
    <row r="8942" spans="11:12">
      <c r="K8942" s="1"/>
      <c r="L8942" s="1"/>
    </row>
    <row r="8943" spans="11:12">
      <c r="K8943" s="1"/>
      <c r="L8943" s="1"/>
    </row>
    <row r="8944" spans="11:12">
      <c r="K8944" s="1"/>
      <c r="L8944" s="1"/>
    </row>
    <row r="8945" spans="11:12">
      <c r="K8945" s="1"/>
      <c r="L8945" s="1"/>
    </row>
    <row r="8946" spans="11:12">
      <c r="K8946" s="1"/>
      <c r="L8946" s="1"/>
    </row>
    <row r="8947" spans="11:12">
      <c r="K8947" s="1"/>
      <c r="L8947" s="1"/>
    </row>
    <row r="8948" spans="11:12">
      <c r="K8948" s="1"/>
      <c r="L8948" s="1"/>
    </row>
    <row r="8949" spans="11:12">
      <c r="K8949" s="1"/>
      <c r="L8949" s="1"/>
    </row>
    <row r="8950" spans="11:12">
      <c r="K8950" s="1"/>
      <c r="L8950" s="1"/>
    </row>
    <row r="8951" spans="11:12">
      <c r="K8951" s="1"/>
      <c r="L8951" s="1"/>
    </row>
    <row r="8952" spans="11:12">
      <c r="K8952" s="1"/>
      <c r="L8952" s="1"/>
    </row>
    <row r="8953" spans="11:12">
      <c r="K8953" s="1"/>
      <c r="L8953" s="1"/>
    </row>
    <row r="8954" spans="11:12">
      <c r="K8954" s="1"/>
      <c r="L8954" s="1"/>
    </row>
    <row r="8955" spans="11:12">
      <c r="K8955" s="1"/>
      <c r="L8955" s="1"/>
    </row>
    <row r="8956" spans="11:12">
      <c r="K8956" s="1"/>
      <c r="L8956" s="1"/>
    </row>
    <row r="8957" spans="11:12">
      <c r="K8957" s="1"/>
      <c r="L8957" s="1"/>
    </row>
    <row r="8958" spans="11:12">
      <c r="K8958" s="1"/>
      <c r="L8958" s="1"/>
    </row>
    <row r="8959" spans="11:12">
      <c r="K8959" s="1"/>
      <c r="L8959" s="1"/>
    </row>
    <row r="8960" spans="11:12">
      <c r="K8960" s="1"/>
      <c r="L8960" s="1"/>
    </row>
    <row r="8961" spans="11:12">
      <c r="K8961" s="1"/>
      <c r="L8961" s="1"/>
    </row>
    <row r="8962" spans="11:12">
      <c r="K8962" s="1"/>
      <c r="L8962" s="1"/>
    </row>
    <row r="8963" spans="11:12">
      <c r="K8963" s="1"/>
      <c r="L8963" s="1"/>
    </row>
    <row r="8964" spans="11:12">
      <c r="K8964" s="1"/>
      <c r="L8964" s="1"/>
    </row>
    <row r="8965" spans="11:12">
      <c r="K8965" s="1"/>
      <c r="L8965" s="1"/>
    </row>
    <row r="8966" spans="11:12">
      <c r="K8966" s="1"/>
      <c r="L8966" s="1"/>
    </row>
    <row r="8967" spans="11:12">
      <c r="K8967" s="1"/>
      <c r="L8967" s="1"/>
    </row>
    <row r="8968" spans="11:12">
      <c r="K8968" s="1"/>
      <c r="L8968" s="1"/>
    </row>
    <row r="8969" spans="11:12">
      <c r="K8969" s="1"/>
      <c r="L8969" s="1"/>
    </row>
    <row r="8970" spans="11:12">
      <c r="K8970" s="1"/>
      <c r="L8970" s="1"/>
    </row>
    <row r="8971" spans="11:12">
      <c r="K8971" s="1"/>
      <c r="L8971" s="1"/>
    </row>
    <row r="8972" spans="11:12">
      <c r="K8972" s="1"/>
      <c r="L8972" s="1"/>
    </row>
    <row r="8973" spans="11:12">
      <c r="K8973" s="1"/>
      <c r="L8973" s="1"/>
    </row>
    <row r="8974" spans="11:12">
      <c r="K8974" s="1"/>
      <c r="L8974" s="1"/>
    </row>
    <row r="8975" spans="11:12">
      <c r="K8975" s="1"/>
      <c r="L8975" s="1"/>
    </row>
    <row r="8976" spans="11:12">
      <c r="K8976" s="1"/>
      <c r="L8976" s="1"/>
    </row>
    <row r="8977" spans="11:12">
      <c r="K8977" s="1"/>
      <c r="L8977" s="1"/>
    </row>
    <row r="8978" spans="11:12">
      <c r="K8978" s="1"/>
      <c r="L8978" s="1"/>
    </row>
    <row r="8979" spans="11:12">
      <c r="K8979" s="1"/>
      <c r="L8979" s="1"/>
    </row>
    <row r="8980" spans="11:12">
      <c r="K8980" s="1"/>
      <c r="L8980" s="1"/>
    </row>
    <row r="8981" spans="11:12">
      <c r="K8981" s="1"/>
      <c r="L8981" s="1"/>
    </row>
    <row r="8982" spans="11:12">
      <c r="K8982" s="1"/>
      <c r="L8982" s="1"/>
    </row>
    <row r="8983" spans="11:12">
      <c r="K8983" s="1"/>
      <c r="L8983" s="1"/>
    </row>
    <row r="8984" spans="11:12">
      <c r="K8984" s="1"/>
      <c r="L8984" s="1"/>
    </row>
    <row r="8985" spans="11:12">
      <c r="K8985" s="1"/>
      <c r="L8985" s="1"/>
    </row>
    <row r="8986" spans="11:12">
      <c r="K8986" s="1"/>
      <c r="L8986" s="1"/>
    </row>
    <row r="8987" spans="11:12">
      <c r="K8987" s="1"/>
      <c r="L8987" s="1"/>
    </row>
    <row r="8988" spans="11:12">
      <c r="K8988" s="1"/>
      <c r="L8988" s="1"/>
    </row>
    <row r="8989" spans="11:12">
      <c r="K8989" s="1"/>
      <c r="L8989" s="1"/>
    </row>
    <row r="8990" spans="11:12">
      <c r="K8990" s="1"/>
      <c r="L8990" s="1"/>
    </row>
    <row r="8991" spans="11:12">
      <c r="K8991" s="1"/>
      <c r="L8991" s="1"/>
    </row>
    <row r="8992" spans="11:12">
      <c r="K8992" s="1"/>
      <c r="L8992" s="1"/>
    </row>
    <row r="8993" spans="11:12">
      <c r="K8993" s="1"/>
      <c r="L8993" s="1"/>
    </row>
    <row r="8994" spans="11:12">
      <c r="K8994" s="1"/>
      <c r="L8994" s="1"/>
    </row>
    <row r="8995" spans="11:12">
      <c r="K8995" s="1"/>
      <c r="L8995" s="1"/>
    </row>
    <row r="8996" spans="11:12">
      <c r="K8996" s="1"/>
      <c r="L8996" s="1"/>
    </row>
    <row r="8997" spans="11:12">
      <c r="K8997" s="1"/>
      <c r="L8997" s="1"/>
    </row>
    <row r="8998" spans="11:12">
      <c r="K8998" s="1"/>
      <c r="L8998" s="1"/>
    </row>
    <row r="8999" spans="11:12">
      <c r="K8999" s="1"/>
      <c r="L8999" s="1"/>
    </row>
    <row r="9000" spans="11:12">
      <c r="K9000" s="1"/>
      <c r="L9000" s="1"/>
    </row>
    <row r="9001" spans="11:12">
      <c r="K9001" s="1"/>
      <c r="L9001" s="1"/>
    </row>
    <row r="9002" spans="11:12">
      <c r="K9002" s="1"/>
      <c r="L9002" s="1"/>
    </row>
    <row r="9003" spans="11:12">
      <c r="K9003" s="1"/>
      <c r="L9003" s="1"/>
    </row>
    <row r="9004" spans="11:12">
      <c r="K9004" s="1"/>
      <c r="L9004" s="1"/>
    </row>
    <row r="9005" spans="11:12">
      <c r="K9005" s="1"/>
      <c r="L9005" s="1"/>
    </row>
    <row r="9006" spans="11:12">
      <c r="K9006" s="1"/>
      <c r="L9006" s="1"/>
    </row>
    <row r="9007" spans="11:12">
      <c r="K9007" s="1"/>
      <c r="L9007" s="1"/>
    </row>
    <row r="9008" spans="11:12">
      <c r="K9008" s="1"/>
      <c r="L9008" s="1"/>
    </row>
    <row r="9009" spans="11:12">
      <c r="K9009" s="1"/>
      <c r="L9009" s="1"/>
    </row>
    <row r="9010" spans="11:12">
      <c r="K9010" s="1"/>
      <c r="L9010" s="1"/>
    </row>
    <row r="9011" spans="11:12">
      <c r="K9011" s="1"/>
      <c r="L9011" s="1"/>
    </row>
    <row r="9012" spans="11:12">
      <c r="K9012" s="1"/>
      <c r="L9012" s="1"/>
    </row>
    <row r="9013" spans="11:12">
      <c r="K9013" s="1"/>
      <c r="L9013" s="1"/>
    </row>
    <row r="9014" spans="11:12">
      <c r="K9014" s="1"/>
      <c r="L9014" s="1"/>
    </row>
    <row r="9015" spans="11:12">
      <c r="K9015" s="1"/>
      <c r="L9015" s="1"/>
    </row>
    <row r="9016" spans="11:12">
      <c r="K9016" s="1"/>
      <c r="L9016" s="1"/>
    </row>
    <row r="9017" spans="11:12">
      <c r="K9017" s="1"/>
      <c r="L9017" s="1"/>
    </row>
    <row r="9018" spans="11:12">
      <c r="K9018" s="1"/>
      <c r="L9018" s="1"/>
    </row>
    <row r="9019" spans="11:12">
      <c r="K9019" s="1"/>
      <c r="L9019" s="1"/>
    </row>
    <row r="9020" spans="11:12">
      <c r="K9020" s="1"/>
      <c r="L9020" s="1"/>
    </row>
    <row r="9021" spans="11:12">
      <c r="K9021" s="1"/>
      <c r="L9021" s="1"/>
    </row>
    <row r="9022" spans="11:12">
      <c r="K9022" s="1"/>
      <c r="L9022" s="1"/>
    </row>
    <row r="9023" spans="11:12">
      <c r="K9023" s="1"/>
      <c r="L9023" s="1"/>
    </row>
    <row r="9024" spans="11:12">
      <c r="K9024" s="1"/>
      <c r="L9024" s="1"/>
    </row>
    <row r="9025" spans="11:12">
      <c r="K9025" s="1"/>
      <c r="L9025" s="1"/>
    </row>
    <row r="9026" spans="11:12">
      <c r="K9026" s="1"/>
      <c r="L9026" s="1"/>
    </row>
    <row r="9027" spans="11:12">
      <c r="K9027" s="1"/>
      <c r="L9027" s="1"/>
    </row>
    <row r="9028" spans="11:12">
      <c r="K9028" s="1"/>
      <c r="L9028" s="1"/>
    </row>
    <row r="9029" spans="11:12">
      <c r="K9029" s="1"/>
      <c r="L9029" s="1"/>
    </row>
    <row r="9030" spans="11:12">
      <c r="K9030" s="1"/>
      <c r="L9030" s="1"/>
    </row>
    <row r="9031" spans="11:12">
      <c r="K9031" s="1"/>
      <c r="L9031" s="1"/>
    </row>
    <row r="9032" spans="11:12">
      <c r="K9032" s="1"/>
      <c r="L9032" s="1"/>
    </row>
    <row r="9033" spans="11:12">
      <c r="K9033" s="1"/>
      <c r="L9033" s="1"/>
    </row>
    <row r="9034" spans="11:12">
      <c r="K9034" s="1"/>
      <c r="L9034" s="1"/>
    </row>
    <row r="9035" spans="11:12">
      <c r="K9035" s="1"/>
      <c r="L9035" s="1"/>
    </row>
    <row r="9036" spans="11:12">
      <c r="K9036" s="1"/>
      <c r="L9036" s="1"/>
    </row>
    <row r="9037" spans="11:12">
      <c r="K9037" s="1"/>
      <c r="L9037" s="1"/>
    </row>
    <row r="9038" spans="11:12">
      <c r="K9038" s="1"/>
      <c r="L9038" s="1"/>
    </row>
    <row r="9039" spans="11:12">
      <c r="K9039" s="1"/>
      <c r="L9039" s="1"/>
    </row>
    <row r="9040" spans="11:12">
      <c r="K9040" s="1"/>
      <c r="L9040" s="1"/>
    </row>
    <row r="9041" spans="11:12">
      <c r="K9041" s="1"/>
      <c r="L9041" s="1"/>
    </row>
    <row r="9042" spans="11:12">
      <c r="K9042" s="1"/>
      <c r="L9042" s="1"/>
    </row>
    <row r="9043" spans="11:12">
      <c r="K9043" s="1"/>
      <c r="L9043" s="1"/>
    </row>
    <row r="9044" spans="11:12">
      <c r="K9044" s="1"/>
      <c r="L9044" s="1"/>
    </row>
    <row r="9045" spans="11:12">
      <c r="K9045" s="1"/>
      <c r="L9045" s="1"/>
    </row>
    <row r="9046" spans="11:12">
      <c r="K9046" s="1"/>
      <c r="L9046" s="1"/>
    </row>
    <row r="9047" spans="11:12">
      <c r="K9047" s="1"/>
      <c r="L9047" s="1"/>
    </row>
    <row r="9048" spans="11:12">
      <c r="K9048" s="1"/>
      <c r="L9048" s="1"/>
    </row>
    <row r="9049" spans="11:12">
      <c r="K9049" s="1"/>
      <c r="L9049" s="1"/>
    </row>
    <row r="9050" spans="11:12">
      <c r="K9050" s="1"/>
      <c r="L9050" s="1"/>
    </row>
    <row r="9051" spans="11:12">
      <c r="K9051" s="1"/>
      <c r="L9051" s="1"/>
    </row>
    <row r="9052" spans="11:12">
      <c r="K9052" s="1"/>
      <c r="L9052" s="1"/>
    </row>
    <row r="9053" spans="11:12">
      <c r="K9053" s="1"/>
      <c r="L9053" s="1"/>
    </row>
    <row r="9054" spans="11:12">
      <c r="K9054" s="1"/>
      <c r="L9054" s="1"/>
    </row>
    <row r="9055" spans="11:12">
      <c r="K9055" s="1"/>
      <c r="L9055" s="1"/>
    </row>
    <row r="9056" spans="11:12">
      <c r="K9056" s="1"/>
      <c r="L9056" s="1"/>
    </row>
    <row r="9057" spans="11:12">
      <c r="K9057" s="1"/>
      <c r="L9057" s="1"/>
    </row>
    <row r="9058" spans="11:12">
      <c r="K9058" s="1"/>
      <c r="L9058" s="1"/>
    </row>
    <row r="9059" spans="11:12">
      <c r="K9059" s="1"/>
      <c r="L9059" s="1"/>
    </row>
    <row r="9060" spans="11:12">
      <c r="K9060" s="1"/>
      <c r="L9060" s="1"/>
    </row>
    <row r="9061" spans="11:12">
      <c r="K9061" s="1"/>
      <c r="L9061" s="1"/>
    </row>
    <row r="9062" spans="11:12">
      <c r="K9062" s="1"/>
      <c r="L9062" s="1"/>
    </row>
    <row r="9063" spans="11:12">
      <c r="K9063" s="1"/>
      <c r="L9063" s="1"/>
    </row>
    <row r="9064" spans="11:12">
      <c r="K9064" s="1"/>
      <c r="L9064" s="1"/>
    </row>
    <row r="9065" spans="11:12">
      <c r="K9065" s="1"/>
      <c r="L9065" s="1"/>
    </row>
    <row r="9066" spans="11:12">
      <c r="K9066" s="1"/>
      <c r="L9066" s="1"/>
    </row>
    <row r="9067" spans="11:12">
      <c r="K9067" s="1"/>
      <c r="L9067" s="1"/>
    </row>
    <row r="9068" spans="11:12">
      <c r="K9068" s="1"/>
      <c r="L9068" s="1"/>
    </row>
    <row r="9069" spans="11:12">
      <c r="K9069" s="1"/>
      <c r="L9069" s="1"/>
    </row>
    <row r="9070" spans="11:12">
      <c r="K9070" s="1"/>
      <c r="L9070" s="1"/>
    </row>
    <row r="9071" spans="11:12">
      <c r="K9071" s="1"/>
      <c r="L9071" s="1"/>
    </row>
    <row r="9072" spans="11:12">
      <c r="K9072" s="1"/>
      <c r="L9072" s="1"/>
    </row>
    <row r="9073" spans="11:12">
      <c r="K9073" s="1"/>
      <c r="L9073" s="1"/>
    </row>
    <row r="9074" spans="11:12">
      <c r="K9074" s="1"/>
      <c r="L9074" s="1"/>
    </row>
    <row r="9075" spans="11:12">
      <c r="K9075" s="1"/>
      <c r="L9075" s="1"/>
    </row>
    <row r="9076" spans="11:12">
      <c r="K9076" s="1"/>
      <c r="L9076" s="1"/>
    </row>
    <row r="9077" spans="11:12">
      <c r="K9077" s="1"/>
      <c r="L9077" s="1"/>
    </row>
    <row r="9078" spans="11:12">
      <c r="K9078" s="1"/>
      <c r="L9078" s="1"/>
    </row>
    <row r="9079" spans="11:12">
      <c r="K9079" s="1"/>
      <c r="L9079" s="1"/>
    </row>
    <row r="9080" spans="11:12">
      <c r="K9080" s="1"/>
      <c r="L9080" s="1"/>
    </row>
    <row r="9081" spans="11:12">
      <c r="K9081" s="1"/>
      <c r="L9081" s="1"/>
    </row>
    <row r="9082" spans="11:12">
      <c r="K9082" s="1"/>
      <c r="L9082" s="1"/>
    </row>
    <row r="9083" spans="11:12">
      <c r="K9083" s="1"/>
      <c r="L9083" s="1"/>
    </row>
    <row r="9084" spans="11:12">
      <c r="K9084" s="1"/>
      <c r="L9084" s="1"/>
    </row>
    <row r="9085" spans="11:12">
      <c r="K9085" s="1"/>
      <c r="L9085" s="1"/>
    </row>
    <row r="9086" spans="11:12">
      <c r="K9086" s="1"/>
      <c r="L9086" s="1"/>
    </row>
    <row r="9087" spans="11:12">
      <c r="K9087" s="1"/>
      <c r="L9087" s="1"/>
    </row>
    <row r="9088" spans="11:12">
      <c r="K9088" s="1"/>
      <c r="L9088" s="1"/>
    </row>
    <row r="9089" spans="11:12">
      <c r="K9089" s="1"/>
      <c r="L9089" s="1"/>
    </row>
    <row r="9090" spans="11:12">
      <c r="K9090" s="1"/>
      <c r="L9090" s="1"/>
    </row>
    <row r="9091" spans="11:12">
      <c r="K9091" s="1"/>
      <c r="L9091" s="1"/>
    </row>
    <row r="9092" spans="11:12">
      <c r="K9092" s="1"/>
      <c r="L9092" s="1"/>
    </row>
    <row r="9093" spans="11:12">
      <c r="K9093" s="1"/>
      <c r="L9093" s="1"/>
    </row>
    <row r="9094" spans="11:12">
      <c r="K9094" s="1"/>
      <c r="L9094" s="1"/>
    </row>
    <row r="9095" spans="11:12">
      <c r="K9095" s="1"/>
      <c r="L9095" s="1"/>
    </row>
    <row r="9096" spans="11:12">
      <c r="K9096" s="1"/>
      <c r="L9096" s="1"/>
    </row>
    <row r="9097" spans="11:12">
      <c r="K9097" s="1"/>
      <c r="L9097" s="1"/>
    </row>
    <row r="9098" spans="11:12">
      <c r="K9098" s="1"/>
      <c r="L9098" s="1"/>
    </row>
    <row r="9099" spans="11:12">
      <c r="K9099" s="1"/>
      <c r="L9099" s="1"/>
    </row>
    <row r="9100" spans="11:12">
      <c r="K9100" s="1"/>
      <c r="L9100" s="1"/>
    </row>
    <row r="9101" spans="11:12">
      <c r="K9101" s="1"/>
      <c r="L9101" s="1"/>
    </row>
    <row r="9102" spans="11:12">
      <c r="K9102" s="1"/>
      <c r="L9102" s="1"/>
    </row>
    <row r="9103" spans="11:12">
      <c r="K9103" s="1"/>
      <c r="L9103" s="1"/>
    </row>
    <row r="9104" spans="11:12">
      <c r="K9104" s="1"/>
      <c r="L9104" s="1"/>
    </row>
    <row r="9105" spans="11:12">
      <c r="K9105" s="1"/>
      <c r="L9105" s="1"/>
    </row>
    <row r="9106" spans="11:12">
      <c r="K9106" s="1"/>
      <c r="L9106" s="1"/>
    </row>
    <row r="9107" spans="11:12">
      <c r="K9107" s="1"/>
      <c r="L9107" s="1"/>
    </row>
    <row r="9108" spans="11:12">
      <c r="K9108" s="1"/>
      <c r="L9108" s="1"/>
    </row>
    <row r="9109" spans="11:12">
      <c r="K9109" s="1"/>
      <c r="L9109" s="1"/>
    </row>
    <row r="9110" spans="11:12">
      <c r="K9110" s="1"/>
      <c r="L9110" s="1"/>
    </row>
    <row r="9111" spans="11:12">
      <c r="K9111" s="1"/>
      <c r="L9111" s="1"/>
    </row>
    <row r="9112" spans="11:12">
      <c r="K9112" s="1"/>
      <c r="L9112" s="1"/>
    </row>
    <row r="9113" spans="11:12">
      <c r="K9113" s="1"/>
      <c r="L9113" s="1"/>
    </row>
    <row r="9114" spans="11:12">
      <c r="K9114" s="1"/>
      <c r="L9114" s="1"/>
    </row>
    <row r="9115" spans="11:12">
      <c r="K9115" s="1"/>
      <c r="L9115" s="1"/>
    </row>
    <row r="9116" spans="11:12">
      <c r="K9116" s="1"/>
      <c r="L9116" s="1"/>
    </row>
    <row r="9117" spans="11:12">
      <c r="K9117" s="1"/>
      <c r="L9117" s="1"/>
    </row>
    <row r="9118" spans="11:12">
      <c r="K9118" s="1"/>
      <c r="L9118" s="1"/>
    </row>
    <row r="9119" spans="11:12">
      <c r="K9119" s="1"/>
      <c r="L9119" s="1"/>
    </row>
    <row r="9120" spans="11:12">
      <c r="K9120" s="1"/>
      <c r="L9120" s="1"/>
    </row>
    <row r="9121" spans="11:12">
      <c r="K9121" s="1"/>
      <c r="L9121" s="1"/>
    </row>
    <row r="9122" spans="11:12">
      <c r="K9122" s="1"/>
      <c r="L9122" s="1"/>
    </row>
    <row r="9123" spans="11:12">
      <c r="K9123" s="1"/>
      <c r="L9123" s="1"/>
    </row>
    <row r="9124" spans="11:12">
      <c r="K9124" s="1"/>
      <c r="L9124" s="1"/>
    </row>
    <row r="9125" spans="11:12">
      <c r="K9125" s="1"/>
      <c r="L9125" s="1"/>
    </row>
    <row r="9126" spans="11:12">
      <c r="K9126" s="1"/>
      <c r="L9126" s="1"/>
    </row>
    <row r="9127" spans="11:12">
      <c r="K9127" s="1"/>
      <c r="L9127" s="1"/>
    </row>
    <row r="9128" spans="11:12">
      <c r="K9128" s="1"/>
      <c r="L9128" s="1"/>
    </row>
    <row r="9129" spans="11:12">
      <c r="K9129" s="1"/>
      <c r="L9129" s="1"/>
    </row>
    <row r="9130" spans="11:12">
      <c r="K9130" s="1"/>
      <c r="L9130" s="1"/>
    </row>
    <row r="9131" spans="11:12">
      <c r="K9131" s="1"/>
      <c r="L9131" s="1"/>
    </row>
    <row r="9132" spans="11:12">
      <c r="K9132" s="1"/>
      <c r="L9132" s="1"/>
    </row>
    <row r="9133" spans="11:12">
      <c r="K9133" s="1"/>
      <c r="L9133" s="1"/>
    </row>
    <row r="9134" spans="11:12">
      <c r="K9134" s="1"/>
      <c r="L9134" s="1"/>
    </row>
    <row r="9135" spans="11:12">
      <c r="K9135" s="1"/>
      <c r="L9135" s="1"/>
    </row>
    <row r="9136" spans="11:12">
      <c r="K9136" s="1"/>
      <c r="L9136" s="1"/>
    </row>
    <row r="9137" spans="11:12">
      <c r="K9137" s="1"/>
      <c r="L9137" s="1"/>
    </row>
    <row r="9138" spans="11:12">
      <c r="K9138" s="1"/>
      <c r="L9138" s="1"/>
    </row>
    <row r="9139" spans="11:12">
      <c r="K9139" s="1"/>
      <c r="L9139" s="1"/>
    </row>
    <row r="9140" spans="11:12">
      <c r="K9140" s="1"/>
      <c r="L9140" s="1"/>
    </row>
    <row r="9141" spans="11:12">
      <c r="K9141" s="1"/>
      <c r="L9141" s="1"/>
    </row>
    <row r="9142" spans="11:12">
      <c r="K9142" s="1"/>
      <c r="L9142" s="1"/>
    </row>
    <row r="9143" spans="11:12">
      <c r="K9143" s="1"/>
      <c r="L9143" s="1"/>
    </row>
    <row r="9144" spans="11:12">
      <c r="K9144" s="1"/>
      <c r="L9144" s="1"/>
    </row>
    <row r="9145" spans="11:12">
      <c r="K9145" s="1"/>
      <c r="L9145" s="1"/>
    </row>
    <row r="9146" spans="11:12">
      <c r="K9146" s="1"/>
      <c r="L9146" s="1"/>
    </row>
    <row r="9147" spans="11:12">
      <c r="K9147" s="1"/>
      <c r="L9147" s="1"/>
    </row>
    <row r="9148" spans="11:12">
      <c r="K9148" s="1"/>
      <c r="L9148" s="1"/>
    </row>
    <row r="9149" spans="11:12">
      <c r="K9149" s="1"/>
      <c r="L9149" s="1"/>
    </row>
    <row r="9150" spans="11:12">
      <c r="K9150" s="1"/>
      <c r="L9150" s="1"/>
    </row>
    <row r="9151" spans="11:12">
      <c r="K9151" s="1"/>
      <c r="L9151" s="1"/>
    </row>
    <row r="9152" spans="11:12">
      <c r="K9152" s="1"/>
      <c r="L9152" s="1"/>
    </row>
    <row r="9153" spans="11:12">
      <c r="K9153" s="1"/>
      <c r="L9153" s="1"/>
    </row>
    <row r="9154" spans="11:12">
      <c r="K9154" s="1"/>
      <c r="L9154" s="1"/>
    </row>
    <row r="9155" spans="11:12">
      <c r="K9155" s="1"/>
      <c r="L9155" s="1"/>
    </row>
    <row r="9156" spans="11:12">
      <c r="K9156" s="1"/>
      <c r="L9156" s="1"/>
    </row>
    <row r="9157" spans="11:12">
      <c r="K9157" s="1"/>
      <c r="L9157" s="1"/>
    </row>
    <row r="9158" spans="11:12">
      <c r="K9158" s="1"/>
      <c r="L9158" s="1"/>
    </row>
    <row r="9159" spans="11:12">
      <c r="K9159" s="1"/>
      <c r="L9159" s="1"/>
    </row>
    <row r="9160" spans="11:12">
      <c r="K9160" s="1"/>
      <c r="L9160" s="1"/>
    </row>
    <row r="9161" spans="11:12">
      <c r="K9161" s="1"/>
      <c r="L9161" s="1"/>
    </row>
    <row r="9162" spans="11:12">
      <c r="K9162" s="1"/>
      <c r="L9162" s="1"/>
    </row>
    <row r="9163" spans="11:12">
      <c r="K9163" s="1"/>
      <c r="L9163" s="1"/>
    </row>
    <row r="9164" spans="11:12">
      <c r="K9164" s="1"/>
      <c r="L9164" s="1"/>
    </row>
    <row r="9165" spans="11:12">
      <c r="K9165" s="1"/>
      <c r="L9165" s="1"/>
    </row>
    <row r="9166" spans="11:12">
      <c r="K9166" s="1"/>
      <c r="L9166" s="1"/>
    </row>
    <row r="9167" spans="11:12">
      <c r="K9167" s="1"/>
      <c r="L9167" s="1"/>
    </row>
    <row r="9168" spans="11:12">
      <c r="K9168" s="1"/>
      <c r="L9168" s="1"/>
    </row>
    <row r="9169" spans="11:12">
      <c r="K9169" s="1"/>
      <c r="L9169" s="1"/>
    </row>
    <row r="9170" spans="11:12">
      <c r="K9170" s="1"/>
      <c r="L9170" s="1"/>
    </row>
    <row r="9171" spans="11:12">
      <c r="K9171" s="1"/>
      <c r="L9171" s="1"/>
    </row>
    <row r="9172" spans="11:12">
      <c r="K9172" s="1"/>
      <c r="L9172" s="1"/>
    </row>
    <row r="9173" spans="11:12">
      <c r="K9173" s="1"/>
      <c r="L9173" s="1"/>
    </row>
    <row r="9174" spans="11:12">
      <c r="K9174" s="1"/>
      <c r="L9174" s="1"/>
    </row>
    <row r="9175" spans="11:12">
      <c r="K9175" s="1"/>
      <c r="L9175" s="1"/>
    </row>
    <row r="9176" spans="11:12">
      <c r="K9176" s="1"/>
      <c r="L9176" s="1"/>
    </row>
    <row r="9177" spans="11:12">
      <c r="K9177" s="1"/>
      <c r="L9177" s="1"/>
    </row>
    <row r="9178" spans="11:12">
      <c r="K9178" s="1"/>
      <c r="L9178" s="1"/>
    </row>
    <row r="9179" spans="11:12">
      <c r="K9179" s="1"/>
      <c r="L9179" s="1"/>
    </row>
    <row r="9180" spans="11:12">
      <c r="K9180" s="1"/>
      <c r="L9180" s="1"/>
    </row>
    <row r="9181" spans="11:12">
      <c r="K9181" s="1"/>
      <c r="L9181" s="1"/>
    </row>
    <row r="9182" spans="11:12">
      <c r="K9182" s="1"/>
      <c r="L9182" s="1"/>
    </row>
    <row r="9183" spans="11:12">
      <c r="K9183" s="1"/>
      <c r="L9183" s="1"/>
    </row>
    <row r="9184" spans="11:12">
      <c r="K9184" s="1"/>
      <c r="L9184" s="1"/>
    </row>
    <row r="9185" spans="11:12">
      <c r="K9185" s="1"/>
      <c r="L9185" s="1"/>
    </row>
    <row r="9186" spans="11:12">
      <c r="K9186" s="1"/>
      <c r="L9186" s="1"/>
    </row>
    <row r="9187" spans="11:12">
      <c r="K9187" s="1"/>
      <c r="L9187" s="1"/>
    </row>
    <row r="9188" spans="11:12">
      <c r="K9188" s="1"/>
      <c r="L9188" s="1"/>
    </row>
    <row r="9189" spans="11:12">
      <c r="K9189" s="1"/>
      <c r="L9189" s="1"/>
    </row>
    <row r="9190" spans="11:12">
      <c r="K9190" s="1"/>
      <c r="L9190" s="1"/>
    </row>
    <row r="9191" spans="11:12">
      <c r="K9191" s="1"/>
      <c r="L9191" s="1"/>
    </row>
    <row r="9192" spans="11:12">
      <c r="K9192" s="1"/>
      <c r="L9192" s="1"/>
    </row>
    <row r="9193" spans="11:12">
      <c r="K9193" s="1"/>
      <c r="L9193" s="1"/>
    </row>
    <row r="9194" spans="11:12">
      <c r="K9194" s="1"/>
      <c r="L9194" s="1"/>
    </row>
    <row r="9195" spans="11:12">
      <c r="K9195" s="1"/>
      <c r="L9195" s="1"/>
    </row>
    <row r="9196" spans="11:12">
      <c r="K9196" s="1"/>
      <c r="L9196" s="1"/>
    </row>
    <row r="9197" spans="11:12">
      <c r="K9197" s="1"/>
      <c r="L9197" s="1"/>
    </row>
    <row r="9198" spans="11:12">
      <c r="K9198" s="1"/>
      <c r="L9198" s="1"/>
    </row>
    <row r="9199" spans="11:12">
      <c r="K9199" s="1"/>
      <c r="L9199" s="1"/>
    </row>
    <row r="9200" spans="11:12">
      <c r="K9200" s="1"/>
      <c r="L9200" s="1"/>
    </row>
    <row r="9201" spans="11:12">
      <c r="K9201" s="1"/>
      <c r="L9201" s="1"/>
    </row>
    <row r="9202" spans="11:12">
      <c r="K9202" s="1"/>
      <c r="L9202" s="1"/>
    </row>
    <row r="9203" spans="11:12">
      <c r="K9203" s="1"/>
      <c r="L9203" s="1"/>
    </row>
    <row r="9204" spans="11:12">
      <c r="K9204" s="1"/>
      <c r="L9204" s="1"/>
    </row>
    <row r="9205" spans="11:12">
      <c r="K9205" s="1"/>
      <c r="L9205" s="1"/>
    </row>
    <row r="9206" spans="11:12">
      <c r="K9206" s="1"/>
      <c r="L9206" s="1"/>
    </row>
    <row r="9207" spans="11:12">
      <c r="K9207" s="1"/>
      <c r="L9207" s="1"/>
    </row>
    <row r="9208" spans="11:12">
      <c r="K9208" s="1"/>
      <c r="L9208" s="1"/>
    </row>
    <row r="9209" spans="11:12">
      <c r="K9209" s="1"/>
      <c r="L9209" s="1"/>
    </row>
    <row r="9210" spans="11:12">
      <c r="K9210" s="1"/>
      <c r="L9210" s="1"/>
    </row>
    <row r="9211" spans="11:12">
      <c r="K9211" s="1"/>
      <c r="L9211" s="1"/>
    </row>
    <row r="9212" spans="11:12">
      <c r="K9212" s="1"/>
      <c r="L9212" s="1"/>
    </row>
    <row r="9213" spans="11:12">
      <c r="K9213" s="1"/>
      <c r="L9213" s="1"/>
    </row>
    <row r="9214" spans="11:12">
      <c r="K9214" s="1"/>
      <c r="L9214" s="1"/>
    </row>
    <row r="9215" spans="11:12">
      <c r="K9215" s="1"/>
      <c r="L9215" s="1"/>
    </row>
    <row r="9216" spans="11:12">
      <c r="K9216" s="1"/>
      <c r="L9216" s="1"/>
    </row>
    <row r="9217" spans="11:12">
      <c r="K9217" s="1"/>
      <c r="L9217" s="1"/>
    </row>
    <row r="9218" spans="11:12">
      <c r="K9218" s="1"/>
      <c r="L9218" s="1"/>
    </row>
    <row r="9219" spans="11:12">
      <c r="K9219" s="1"/>
      <c r="L9219" s="1"/>
    </row>
    <row r="9220" spans="11:12">
      <c r="K9220" s="1"/>
      <c r="L9220" s="1"/>
    </row>
    <row r="9221" spans="11:12">
      <c r="K9221" s="1"/>
      <c r="L9221" s="1"/>
    </row>
    <row r="9222" spans="11:12">
      <c r="K9222" s="1"/>
      <c r="L9222" s="1"/>
    </row>
    <row r="9223" spans="11:12">
      <c r="K9223" s="1"/>
      <c r="L9223" s="1"/>
    </row>
    <row r="9224" spans="11:12">
      <c r="K9224" s="1"/>
      <c r="L9224" s="1"/>
    </row>
    <row r="9225" spans="11:12">
      <c r="K9225" s="1"/>
      <c r="L9225" s="1"/>
    </row>
    <row r="9226" spans="11:12">
      <c r="K9226" s="1"/>
      <c r="L9226" s="1"/>
    </row>
    <row r="9227" spans="11:12">
      <c r="K9227" s="1"/>
      <c r="L9227" s="1"/>
    </row>
    <row r="9228" spans="11:12">
      <c r="K9228" s="1"/>
      <c r="L9228" s="1"/>
    </row>
    <row r="9229" spans="11:12">
      <c r="K9229" s="1"/>
      <c r="L9229" s="1"/>
    </row>
    <row r="9230" spans="11:12">
      <c r="K9230" s="1"/>
      <c r="L9230" s="1"/>
    </row>
    <row r="9231" spans="11:12">
      <c r="K9231" s="1"/>
      <c r="L9231" s="1"/>
    </row>
    <row r="9232" spans="11:12">
      <c r="K9232" s="1"/>
      <c r="L9232" s="1"/>
    </row>
    <row r="9233" spans="11:12">
      <c r="K9233" s="1"/>
      <c r="L9233" s="1"/>
    </row>
    <row r="9234" spans="11:12">
      <c r="K9234" s="1"/>
      <c r="L9234" s="1"/>
    </row>
    <row r="9235" spans="11:12">
      <c r="K9235" s="1"/>
      <c r="L9235" s="1"/>
    </row>
    <row r="9236" spans="11:12">
      <c r="K9236" s="1"/>
      <c r="L9236" s="1"/>
    </row>
    <row r="9237" spans="11:12">
      <c r="K9237" s="1"/>
      <c r="L9237" s="1"/>
    </row>
    <row r="9238" spans="11:12">
      <c r="K9238" s="1"/>
      <c r="L9238" s="1"/>
    </row>
    <row r="9239" spans="11:12">
      <c r="K9239" s="1"/>
      <c r="L9239" s="1"/>
    </row>
    <row r="9240" spans="11:12">
      <c r="K9240" s="1"/>
      <c r="L9240" s="1"/>
    </row>
    <row r="9241" spans="11:12">
      <c r="K9241" s="1"/>
      <c r="L9241" s="1"/>
    </row>
    <row r="9242" spans="11:12">
      <c r="K9242" s="1"/>
      <c r="L9242" s="1"/>
    </row>
    <row r="9243" spans="11:12">
      <c r="K9243" s="1"/>
      <c r="L9243" s="1"/>
    </row>
    <row r="9244" spans="11:12">
      <c r="K9244" s="1"/>
      <c r="L9244" s="1"/>
    </row>
    <row r="9245" spans="11:12">
      <c r="K9245" s="1"/>
      <c r="L9245" s="1"/>
    </row>
    <row r="9246" spans="11:12">
      <c r="K9246" s="1"/>
      <c r="L9246" s="1"/>
    </row>
    <row r="9247" spans="11:12">
      <c r="K9247" s="1"/>
      <c r="L9247" s="1"/>
    </row>
    <row r="9248" spans="11:12">
      <c r="K9248" s="1"/>
      <c r="L9248" s="1"/>
    </row>
    <row r="9249" spans="11:12">
      <c r="K9249" s="1"/>
      <c r="L9249" s="1"/>
    </row>
    <row r="9250" spans="11:12">
      <c r="K9250" s="1"/>
      <c r="L9250" s="1"/>
    </row>
    <row r="9251" spans="11:12">
      <c r="K9251" s="1"/>
      <c r="L9251" s="1"/>
    </row>
    <row r="9252" spans="11:12">
      <c r="K9252" s="1"/>
      <c r="L9252" s="1"/>
    </row>
    <row r="9253" spans="11:12">
      <c r="K9253" s="1"/>
      <c r="L9253" s="1"/>
    </row>
    <row r="9254" spans="11:12">
      <c r="K9254" s="1"/>
      <c r="L9254" s="1"/>
    </row>
    <row r="9255" spans="11:12">
      <c r="K9255" s="1"/>
      <c r="L9255" s="1"/>
    </row>
    <row r="9256" spans="11:12">
      <c r="K9256" s="1"/>
      <c r="L9256" s="1"/>
    </row>
    <row r="9257" spans="11:12">
      <c r="K9257" s="1"/>
      <c r="L9257" s="1"/>
    </row>
    <row r="9258" spans="11:12">
      <c r="K9258" s="1"/>
      <c r="L9258" s="1"/>
    </row>
    <row r="9259" spans="11:12">
      <c r="K9259" s="1"/>
      <c r="L9259" s="1"/>
    </row>
    <row r="9260" spans="11:12">
      <c r="K9260" s="1"/>
      <c r="L9260" s="1"/>
    </row>
    <row r="9261" spans="11:12">
      <c r="K9261" s="1"/>
      <c r="L9261" s="1"/>
    </row>
    <row r="9262" spans="11:12">
      <c r="K9262" s="1"/>
      <c r="L9262" s="1"/>
    </row>
    <row r="9263" spans="11:12">
      <c r="K9263" s="1"/>
      <c r="L9263" s="1"/>
    </row>
    <row r="9264" spans="11:12">
      <c r="K9264" s="1"/>
      <c r="L9264" s="1"/>
    </row>
    <row r="9265" spans="11:12">
      <c r="K9265" s="1"/>
      <c r="L9265" s="1"/>
    </row>
    <row r="9266" spans="11:12">
      <c r="K9266" s="1"/>
      <c r="L9266" s="1"/>
    </row>
    <row r="9267" spans="11:12">
      <c r="K9267" s="1"/>
      <c r="L9267" s="1"/>
    </row>
    <row r="9268" spans="11:12">
      <c r="K9268" s="1"/>
      <c r="L9268" s="1"/>
    </row>
    <row r="9269" spans="11:12">
      <c r="K9269" s="1"/>
      <c r="L9269" s="1"/>
    </row>
    <row r="9270" spans="11:12">
      <c r="K9270" s="1"/>
      <c r="L9270" s="1"/>
    </row>
    <row r="9271" spans="11:12">
      <c r="K9271" s="1"/>
      <c r="L9271" s="1"/>
    </row>
    <row r="9272" spans="11:12">
      <c r="K9272" s="1"/>
      <c r="L9272" s="1"/>
    </row>
    <row r="9273" spans="11:12">
      <c r="K9273" s="1"/>
      <c r="L9273" s="1"/>
    </row>
    <row r="9274" spans="11:12">
      <c r="K9274" s="1"/>
      <c r="L9274" s="1"/>
    </row>
    <row r="9275" spans="11:12">
      <c r="K9275" s="1"/>
      <c r="L9275" s="1"/>
    </row>
    <row r="9276" spans="11:12">
      <c r="K9276" s="1"/>
      <c r="L9276" s="1"/>
    </row>
    <row r="9277" spans="11:12">
      <c r="K9277" s="1"/>
      <c r="L9277" s="1"/>
    </row>
    <row r="9278" spans="11:12">
      <c r="K9278" s="1"/>
      <c r="L9278" s="1"/>
    </row>
    <row r="9279" spans="11:12">
      <c r="K9279" s="1"/>
      <c r="L9279" s="1"/>
    </row>
    <row r="9280" spans="11:12">
      <c r="K9280" s="1"/>
      <c r="L9280" s="1"/>
    </row>
    <row r="9281" spans="11:12">
      <c r="K9281" s="1"/>
      <c r="L9281" s="1"/>
    </row>
    <row r="9282" spans="11:12">
      <c r="K9282" s="1"/>
      <c r="L9282" s="1"/>
    </row>
    <row r="9283" spans="11:12">
      <c r="K9283" s="1"/>
      <c r="L9283" s="1"/>
    </row>
    <row r="9284" spans="11:12">
      <c r="K9284" s="1"/>
      <c r="L9284" s="1"/>
    </row>
    <row r="9285" spans="11:12">
      <c r="K9285" s="1"/>
      <c r="L9285" s="1"/>
    </row>
    <row r="9286" spans="11:12">
      <c r="K9286" s="1"/>
      <c r="L9286" s="1"/>
    </row>
    <row r="9287" spans="11:12">
      <c r="K9287" s="1"/>
      <c r="L9287" s="1"/>
    </row>
    <row r="9288" spans="11:12">
      <c r="K9288" s="1"/>
      <c r="L9288" s="1"/>
    </row>
    <row r="9289" spans="11:12">
      <c r="K9289" s="1"/>
      <c r="L9289" s="1"/>
    </row>
    <row r="9290" spans="11:12">
      <c r="K9290" s="1"/>
      <c r="L9290" s="1"/>
    </row>
    <row r="9291" spans="11:12">
      <c r="K9291" s="1"/>
      <c r="L9291" s="1"/>
    </row>
    <row r="9292" spans="11:12">
      <c r="K9292" s="1"/>
      <c r="L9292" s="1"/>
    </row>
    <row r="9293" spans="11:12">
      <c r="K9293" s="1"/>
      <c r="L9293" s="1"/>
    </row>
    <row r="9294" spans="11:12">
      <c r="K9294" s="1"/>
      <c r="L9294" s="1"/>
    </row>
    <row r="9295" spans="11:12">
      <c r="K9295" s="1"/>
      <c r="L9295" s="1"/>
    </row>
    <row r="9296" spans="11:12">
      <c r="K9296" s="1"/>
      <c r="L9296" s="1"/>
    </row>
    <row r="9297" spans="11:12">
      <c r="K9297" s="1"/>
      <c r="L9297" s="1"/>
    </row>
    <row r="9298" spans="11:12">
      <c r="K9298" s="1"/>
      <c r="L9298" s="1"/>
    </row>
    <row r="9299" spans="11:12">
      <c r="K9299" s="1"/>
      <c r="L9299" s="1"/>
    </row>
    <row r="9300" spans="11:12">
      <c r="K9300" s="1"/>
      <c r="L9300" s="1"/>
    </row>
    <row r="9301" spans="11:12">
      <c r="K9301" s="1"/>
      <c r="L9301" s="1"/>
    </row>
    <row r="9302" spans="11:12">
      <c r="K9302" s="1"/>
      <c r="L9302" s="1"/>
    </row>
    <row r="9303" spans="11:12">
      <c r="K9303" s="1"/>
      <c r="L9303" s="1"/>
    </row>
    <row r="9304" spans="11:12">
      <c r="K9304" s="1"/>
      <c r="L9304" s="1"/>
    </row>
    <row r="9305" spans="11:12">
      <c r="K9305" s="1"/>
      <c r="L9305" s="1"/>
    </row>
    <row r="9306" spans="11:12">
      <c r="K9306" s="1"/>
      <c r="L9306" s="1"/>
    </row>
    <row r="9307" spans="11:12">
      <c r="K9307" s="1"/>
      <c r="L9307" s="1"/>
    </row>
    <row r="9308" spans="11:12">
      <c r="K9308" s="1"/>
      <c r="L9308" s="1"/>
    </row>
    <row r="9309" spans="11:12">
      <c r="K9309" s="1"/>
      <c r="L9309" s="1"/>
    </row>
    <row r="9310" spans="11:12">
      <c r="K9310" s="1"/>
      <c r="L9310" s="1"/>
    </row>
    <row r="9311" spans="11:12">
      <c r="K9311" s="1"/>
      <c r="L9311" s="1"/>
    </row>
    <row r="9312" spans="11:12">
      <c r="K9312" s="1"/>
      <c r="L9312" s="1"/>
    </row>
    <row r="9313" spans="11:12">
      <c r="K9313" s="1"/>
      <c r="L9313" s="1"/>
    </row>
    <row r="9314" spans="11:12">
      <c r="K9314" s="1"/>
      <c r="L9314" s="1"/>
    </row>
    <row r="9315" spans="11:12">
      <c r="K9315" s="1"/>
      <c r="L9315" s="1"/>
    </row>
    <row r="9316" spans="11:12">
      <c r="K9316" s="1"/>
      <c r="L9316" s="1"/>
    </row>
    <row r="9317" spans="11:12">
      <c r="K9317" s="1"/>
      <c r="L9317" s="1"/>
    </row>
    <row r="9318" spans="11:12">
      <c r="K9318" s="1"/>
      <c r="L9318" s="1"/>
    </row>
    <row r="9319" spans="11:12">
      <c r="K9319" s="1"/>
      <c r="L9319" s="1"/>
    </row>
    <row r="9320" spans="11:12">
      <c r="K9320" s="1"/>
      <c r="L9320" s="1"/>
    </row>
    <row r="9321" spans="11:12">
      <c r="K9321" s="1"/>
      <c r="L9321" s="1"/>
    </row>
    <row r="9322" spans="11:12">
      <c r="K9322" s="1"/>
      <c r="L9322" s="1"/>
    </row>
    <row r="9323" spans="11:12">
      <c r="K9323" s="1"/>
      <c r="L9323" s="1"/>
    </row>
    <row r="9324" spans="11:12">
      <c r="K9324" s="1"/>
      <c r="L9324" s="1"/>
    </row>
    <row r="9325" spans="11:12">
      <c r="K9325" s="1"/>
      <c r="L9325" s="1"/>
    </row>
    <row r="9326" spans="11:12">
      <c r="K9326" s="1"/>
      <c r="L9326" s="1"/>
    </row>
    <row r="9327" spans="11:12">
      <c r="K9327" s="1"/>
      <c r="L9327" s="1"/>
    </row>
    <row r="9328" spans="11:12">
      <c r="K9328" s="1"/>
      <c r="L9328" s="1"/>
    </row>
    <row r="9329" spans="11:12">
      <c r="K9329" s="1"/>
      <c r="L9329" s="1"/>
    </row>
    <row r="9330" spans="11:12">
      <c r="K9330" s="1"/>
      <c r="L9330" s="1"/>
    </row>
    <row r="9331" spans="11:12">
      <c r="K9331" s="1"/>
      <c r="L9331" s="1"/>
    </row>
    <row r="9332" spans="11:12">
      <c r="K9332" s="1"/>
      <c r="L9332" s="1"/>
    </row>
    <row r="9333" spans="11:12">
      <c r="K9333" s="1"/>
      <c r="L9333" s="1"/>
    </row>
    <row r="9334" spans="11:12">
      <c r="K9334" s="1"/>
      <c r="L9334" s="1"/>
    </row>
    <row r="9335" spans="11:12">
      <c r="K9335" s="1"/>
      <c r="L9335" s="1"/>
    </row>
    <row r="9336" spans="11:12">
      <c r="K9336" s="1"/>
      <c r="L9336" s="1"/>
    </row>
    <row r="9337" spans="11:12">
      <c r="K9337" s="1"/>
      <c r="L9337" s="1"/>
    </row>
    <row r="9338" spans="11:12">
      <c r="K9338" s="1"/>
      <c r="L9338" s="1"/>
    </row>
    <row r="9339" spans="11:12">
      <c r="K9339" s="1"/>
      <c r="L9339" s="1"/>
    </row>
    <row r="9340" spans="11:12">
      <c r="K9340" s="1"/>
      <c r="L9340" s="1"/>
    </row>
    <row r="9341" spans="11:12">
      <c r="K9341" s="1"/>
      <c r="L9341" s="1"/>
    </row>
    <row r="9342" spans="11:12">
      <c r="K9342" s="1"/>
      <c r="L9342" s="1"/>
    </row>
    <row r="9343" spans="11:12">
      <c r="K9343" s="1"/>
      <c r="L9343" s="1"/>
    </row>
    <row r="9344" spans="11:12">
      <c r="K9344" s="1"/>
      <c r="L9344" s="1"/>
    </row>
    <row r="9345" spans="11:12">
      <c r="K9345" s="1"/>
      <c r="L9345" s="1"/>
    </row>
    <row r="9346" spans="11:12">
      <c r="K9346" s="1"/>
      <c r="L9346" s="1"/>
    </row>
    <row r="9347" spans="11:12">
      <c r="K9347" s="1"/>
      <c r="L9347" s="1"/>
    </row>
    <row r="9348" spans="11:12">
      <c r="K9348" s="1"/>
      <c r="L9348" s="1"/>
    </row>
    <row r="9349" spans="11:12">
      <c r="K9349" s="1"/>
      <c r="L9349" s="1"/>
    </row>
    <row r="9350" spans="11:12">
      <c r="K9350" s="1"/>
      <c r="L9350" s="1"/>
    </row>
    <row r="9351" spans="11:12">
      <c r="K9351" s="1"/>
      <c r="L9351" s="1"/>
    </row>
    <row r="9352" spans="11:12">
      <c r="K9352" s="1"/>
      <c r="L9352" s="1"/>
    </row>
    <row r="9353" spans="11:12">
      <c r="K9353" s="1"/>
      <c r="L9353" s="1"/>
    </row>
    <row r="9354" spans="11:12">
      <c r="K9354" s="1"/>
      <c r="L9354" s="1"/>
    </row>
    <row r="9355" spans="11:12">
      <c r="K9355" s="1"/>
      <c r="L9355" s="1"/>
    </row>
    <row r="9356" spans="11:12">
      <c r="K9356" s="1"/>
      <c r="L9356" s="1"/>
    </row>
    <row r="9357" spans="11:12">
      <c r="K9357" s="1"/>
      <c r="L9357" s="1"/>
    </row>
    <row r="9358" spans="11:12">
      <c r="K9358" s="1"/>
      <c r="L9358" s="1"/>
    </row>
    <row r="9359" spans="11:12">
      <c r="K9359" s="1"/>
      <c r="L9359" s="1"/>
    </row>
    <row r="9360" spans="11:12">
      <c r="K9360" s="1"/>
      <c r="L9360" s="1"/>
    </row>
    <row r="9361" spans="11:12">
      <c r="K9361" s="1"/>
      <c r="L9361" s="1"/>
    </row>
    <row r="9362" spans="11:12">
      <c r="K9362" s="1"/>
      <c r="L9362" s="1"/>
    </row>
    <row r="9363" spans="11:12">
      <c r="K9363" s="1"/>
      <c r="L9363" s="1"/>
    </row>
    <row r="9364" spans="11:12">
      <c r="K9364" s="1"/>
      <c r="L9364" s="1"/>
    </row>
    <row r="9365" spans="11:12">
      <c r="K9365" s="1"/>
      <c r="L9365" s="1"/>
    </row>
    <row r="9366" spans="11:12">
      <c r="K9366" s="1"/>
      <c r="L9366" s="1"/>
    </row>
    <row r="9367" spans="11:12">
      <c r="K9367" s="1"/>
      <c r="L9367" s="1"/>
    </row>
    <row r="9368" spans="11:12">
      <c r="K9368" s="1"/>
      <c r="L9368" s="1"/>
    </row>
    <row r="9369" spans="11:12">
      <c r="K9369" s="1"/>
      <c r="L9369" s="1"/>
    </row>
    <row r="9370" spans="11:12">
      <c r="K9370" s="1"/>
      <c r="L9370" s="1"/>
    </row>
    <row r="9371" spans="11:12">
      <c r="K9371" s="1"/>
      <c r="L9371" s="1"/>
    </row>
    <row r="9372" spans="11:12">
      <c r="K9372" s="1"/>
      <c r="L9372" s="1"/>
    </row>
    <row r="9373" spans="11:12">
      <c r="K9373" s="1"/>
      <c r="L9373" s="1"/>
    </row>
    <row r="9374" spans="11:12">
      <c r="K9374" s="1"/>
      <c r="L9374" s="1"/>
    </row>
    <row r="9375" spans="11:12">
      <c r="K9375" s="1"/>
      <c r="L9375" s="1"/>
    </row>
    <row r="9376" spans="11:12">
      <c r="K9376" s="1"/>
      <c r="L9376" s="1"/>
    </row>
    <row r="9377" spans="11:12">
      <c r="K9377" s="1"/>
      <c r="L9377" s="1"/>
    </row>
    <row r="9378" spans="11:12">
      <c r="K9378" s="1"/>
      <c r="L9378" s="1"/>
    </row>
    <row r="9379" spans="11:12">
      <c r="K9379" s="1"/>
      <c r="L9379" s="1"/>
    </row>
    <row r="9380" spans="11:12">
      <c r="K9380" s="1"/>
      <c r="L9380" s="1"/>
    </row>
    <row r="9381" spans="11:12">
      <c r="K9381" s="1"/>
      <c r="L9381" s="1"/>
    </row>
    <row r="9382" spans="11:12">
      <c r="K9382" s="1"/>
      <c r="L9382" s="1"/>
    </row>
    <row r="9383" spans="11:12">
      <c r="K9383" s="1"/>
      <c r="L9383" s="1"/>
    </row>
    <row r="9384" spans="11:12">
      <c r="K9384" s="1"/>
      <c r="L9384" s="1"/>
    </row>
    <row r="9385" spans="11:12">
      <c r="K9385" s="1"/>
      <c r="L9385" s="1"/>
    </row>
    <row r="9386" spans="11:12">
      <c r="K9386" s="1"/>
      <c r="L9386" s="1"/>
    </row>
    <row r="9387" spans="11:12">
      <c r="K9387" s="1"/>
      <c r="L9387" s="1"/>
    </row>
    <row r="9388" spans="11:12">
      <c r="K9388" s="1"/>
      <c r="L9388" s="1"/>
    </row>
    <row r="9389" spans="11:12">
      <c r="K9389" s="1"/>
      <c r="L9389" s="1"/>
    </row>
    <row r="9390" spans="11:12">
      <c r="K9390" s="1"/>
      <c r="L9390" s="1"/>
    </row>
    <row r="9391" spans="11:12">
      <c r="K9391" s="1"/>
      <c r="L9391" s="1"/>
    </row>
    <row r="9392" spans="11:12">
      <c r="K9392" s="1"/>
      <c r="L9392" s="1"/>
    </row>
    <row r="9393" spans="11:12">
      <c r="K9393" s="1"/>
      <c r="L9393" s="1"/>
    </row>
    <row r="9394" spans="11:12">
      <c r="K9394" s="1"/>
      <c r="L9394" s="1"/>
    </row>
    <row r="9395" spans="11:12">
      <c r="K9395" s="1"/>
      <c r="L9395" s="1"/>
    </row>
    <row r="9396" spans="11:12">
      <c r="K9396" s="1"/>
      <c r="L9396" s="1"/>
    </row>
    <row r="9397" spans="11:12">
      <c r="K9397" s="1"/>
      <c r="L9397" s="1"/>
    </row>
    <row r="9398" spans="11:12">
      <c r="K9398" s="1"/>
      <c r="L9398" s="1"/>
    </row>
    <row r="9399" spans="11:12">
      <c r="K9399" s="1"/>
      <c r="L9399" s="1"/>
    </row>
    <row r="9400" spans="11:12">
      <c r="K9400" s="1"/>
      <c r="L9400" s="1"/>
    </row>
    <row r="9401" spans="11:12">
      <c r="K9401" s="1"/>
      <c r="L9401" s="1"/>
    </row>
    <row r="9402" spans="11:12">
      <c r="K9402" s="1"/>
      <c r="L9402" s="1"/>
    </row>
    <row r="9403" spans="11:12">
      <c r="K9403" s="1"/>
      <c r="L9403" s="1"/>
    </row>
    <row r="9404" spans="11:12">
      <c r="K9404" s="1"/>
      <c r="L9404" s="1"/>
    </row>
    <row r="9405" spans="11:12">
      <c r="K9405" s="1"/>
      <c r="L9405" s="1"/>
    </row>
    <row r="9406" spans="11:12">
      <c r="K9406" s="1"/>
      <c r="L9406" s="1"/>
    </row>
    <row r="9407" spans="11:12">
      <c r="K9407" s="1"/>
      <c r="L9407" s="1"/>
    </row>
    <row r="9408" spans="11:12">
      <c r="K9408" s="1"/>
      <c r="L9408" s="1"/>
    </row>
    <row r="9409" spans="11:12">
      <c r="K9409" s="1"/>
      <c r="L9409" s="1"/>
    </row>
    <row r="9410" spans="11:12">
      <c r="K9410" s="1"/>
      <c r="L9410" s="1"/>
    </row>
    <row r="9411" spans="11:12">
      <c r="K9411" s="1"/>
      <c r="L9411" s="1"/>
    </row>
    <row r="9412" spans="11:12">
      <c r="K9412" s="1"/>
      <c r="L9412" s="1"/>
    </row>
    <row r="9413" spans="11:12">
      <c r="K9413" s="1"/>
      <c r="L9413" s="1"/>
    </row>
    <row r="9414" spans="11:12">
      <c r="K9414" s="1"/>
      <c r="L9414" s="1"/>
    </row>
    <row r="9415" spans="11:12">
      <c r="K9415" s="1"/>
      <c r="L9415" s="1"/>
    </row>
    <row r="9416" spans="11:12">
      <c r="K9416" s="1"/>
      <c r="L9416" s="1"/>
    </row>
    <row r="9417" spans="11:12">
      <c r="K9417" s="1"/>
      <c r="L9417" s="1"/>
    </row>
    <row r="9418" spans="11:12">
      <c r="K9418" s="1"/>
      <c r="L9418" s="1"/>
    </row>
    <row r="9419" spans="11:12">
      <c r="K9419" s="1"/>
      <c r="L9419" s="1"/>
    </row>
    <row r="9420" spans="11:12">
      <c r="K9420" s="1"/>
      <c r="L9420" s="1"/>
    </row>
    <row r="9421" spans="11:12">
      <c r="K9421" s="1"/>
      <c r="L9421" s="1"/>
    </row>
    <row r="9422" spans="11:12">
      <c r="K9422" s="1"/>
      <c r="L9422" s="1"/>
    </row>
    <row r="9423" spans="11:12">
      <c r="K9423" s="1"/>
      <c r="L9423" s="1"/>
    </row>
    <row r="9424" spans="11:12">
      <c r="K9424" s="1"/>
      <c r="L9424" s="1"/>
    </row>
    <row r="9425" spans="11:12">
      <c r="K9425" s="1"/>
      <c r="L9425" s="1"/>
    </row>
    <row r="9426" spans="11:12">
      <c r="K9426" s="1"/>
      <c r="L9426" s="1"/>
    </row>
    <row r="9427" spans="11:12">
      <c r="K9427" s="1"/>
      <c r="L9427" s="1"/>
    </row>
    <row r="9428" spans="11:12">
      <c r="K9428" s="1"/>
      <c r="L9428" s="1"/>
    </row>
    <row r="9429" spans="11:12">
      <c r="K9429" s="1"/>
      <c r="L9429" s="1"/>
    </row>
    <row r="9430" spans="11:12">
      <c r="K9430" s="1"/>
      <c r="L9430" s="1"/>
    </row>
    <row r="9431" spans="11:12">
      <c r="K9431" s="1"/>
      <c r="L9431" s="1"/>
    </row>
    <row r="9432" spans="11:12">
      <c r="K9432" s="1"/>
      <c r="L9432" s="1"/>
    </row>
    <row r="9433" spans="11:12">
      <c r="K9433" s="1"/>
      <c r="L9433" s="1"/>
    </row>
    <row r="9434" spans="11:12">
      <c r="K9434" s="1"/>
      <c r="L9434" s="1"/>
    </row>
    <row r="9435" spans="11:12">
      <c r="K9435" s="1"/>
      <c r="L9435" s="1"/>
    </row>
    <row r="9436" spans="11:12">
      <c r="K9436" s="1"/>
      <c r="L9436" s="1"/>
    </row>
    <row r="9437" spans="11:12">
      <c r="K9437" s="1"/>
      <c r="L9437" s="1"/>
    </row>
    <row r="9438" spans="11:12">
      <c r="K9438" s="1"/>
      <c r="L9438" s="1"/>
    </row>
    <row r="9439" spans="11:12">
      <c r="K9439" s="1"/>
      <c r="L9439" s="1"/>
    </row>
    <row r="9440" spans="11:12">
      <c r="K9440" s="1"/>
      <c r="L9440" s="1"/>
    </row>
    <row r="9441" spans="11:12">
      <c r="K9441" s="1"/>
      <c r="L9441" s="1"/>
    </row>
    <row r="9442" spans="11:12">
      <c r="K9442" s="1"/>
      <c r="L9442" s="1"/>
    </row>
    <row r="9443" spans="11:12">
      <c r="K9443" s="1"/>
      <c r="L9443" s="1"/>
    </row>
    <row r="9444" spans="11:12">
      <c r="K9444" s="1"/>
      <c r="L9444" s="1"/>
    </row>
    <row r="9445" spans="11:12">
      <c r="K9445" s="1"/>
      <c r="L9445" s="1"/>
    </row>
    <row r="9446" spans="11:12">
      <c r="K9446" s="1"/>
      <c r="L9446" s="1"/>
    </row>
    <row r="9447" spans="11:12">
      <c r="K9447" s="1"/>
      <c r="L9447" s="1"/>
    </row>
    <row r="9448" spans="11:12">
      <c r="K9448" s="1"/>
      <c r="L9448" s="1"/>
    </row>
    <row r="9449" spans="11:12">
      <c r="K9449" s="1"/>
      <c r="L9449" s="1"/>
    </row>
    <row r="9450" spans="11:12">
      <c r="K9450" s="1"/>
      <c r="L9450" s="1"/>
    </row>
    <row r="9451" spans="11:12">
      <c r="K9451" s="1"/>
      <c r="L9451" s="1"/>
    </row>
    <row r="9452" spans="11:12">
      <c r="K9452" s="1"/>
      <c r="L9452" s="1"/>
    </row>
    <row r="9453" spans="11:12">
      <c r="K9453" s="1"/>
      <c r="L9453" s="1"/>
    </row>
    <row r="9454" spans="11:12">
      <c r="K9454" s="1"/>
      <c r="L9454" s="1"/>
    </row>
    <row r="9455" spans="11:12">
      <c r="K9455" s="1"/>
      <c r="L9455" s="1"/>
    </row>
    <row r="9456" spans="11:12">
      <c r="K9456" s="1"/>
      <c r="L9456" s="1"/>
    </row>
    <row r="9457" spans="11:12">
      <c r="K9457" s="1"/>
      <c r="L9457" s="1"/>
    </row>
    <row r="9458" spans="11:12">
      <c r="K9458" s="1"/>
      <c r="L9458" s="1"/>
    </row>
    <row r="9459" spans="11:12">
      <c r="K9459" s="1"/>
      <c r="L9459" s="1"/>
    </row>
    <row r="9460" spans="11:12">
      <c r="K9460" s="1"/>
      <c r="L9460" s="1"/>
    </row>
    <row r="9461" spans="11:12">
      <c r="K9461" s="1"/>
      <c r="L9461" s="1"/>
    </row>
    <row r="9462" spans="11:12">
      <c r="K9462" s="1"/>
      <c r="L9462" s="1"/>
    </row>
    <row r="9463" spans="11:12">
      <c r="K9463" s="1"/>
      <c r="L9463" s="1"/>
    </row>
    <row r="9464" spans="11:12">
      <c r="K9464" s="1"/>
      <c r="L9464" s="1"/>
    </row>
    <row r="9465" spans="11:12">
      <c r="K9465" s="1"/>
      <c r="L9465" s="1"/>
    </row>
    <row r="9466" spans="11:12">
      <c r="K9466" s="1"/>
      <c r="L9466" s="1"/>
    </row>
    <row r="9467" spans="11:12">
      <c r="K9467" s="1"/>
      <c r="L9467" s="1"/>
    </row>
    <row r="9468" spans="11:12">
      <c r="K9468" s="1"/>
      <c r="L9468" s="1"/>
    </row>
    <row r="9469" spans="11:12">
      <c r="K9469" s="1"/>
      <c r="L9469" s="1"/>
    </row>
    <row r="9470" spans="11:12">
      <c r="K9470" s="1"/>
      <c r="L9470" s="1"/>
    </row>
    <row r="9471" spans="11:12">
      <c r="K9471" s="1"/>
      <c r="L9471" s="1"/>
    </row>
    <row r="9472" spans="11:12">
      <c r="K9472" s="1"/>
      <c r="L9472" s="1"/>
    </row>
    <row r="9473" spans="11:12">
      <c r="K9473" s="1"/>
      <c r="L9473" s="1"/>
    </row>
    <row r="9474" spans="11:12">
      <c r="K9474" s="1"/>
      <c r="L9474" s="1"/>
    </row>
    <row r="9475" spans="11:12">
      <c r="K9475" s="1"/>
      <c r="L9475" s="1"/>
    </row>
    <row r="9476" spans="11:12">
      <c r="K9476" s="1"/>
      <c r="L9476" s="1"/>
    </row>
    <row r="9477" spans="11:12">
      <c r="K9477" s="1"/>
      <c r="L9477" s="1"/>
    </row>
    <row r="9478" spans="11:12">
      <c r="K9478" s="1"/>
      <c r="L9478" s="1"/>
    </row>
    <row r="9479" spans="11:12">
      <c r="K9479" s="1"/>
      <c r="L9479" s="1"/>
    </row>
    <row r="9480" spans="11:12">
      <c r="K9480" s="1"/>
      <c r="L9480" s="1"/>
    </row>
    <row r="9481" spans="11:12">
      <c r="K9481" s="1"/>
      <c r="L9481" s="1"/>
    </row>
    <row r="9482" spans="11:12">
      <c r="K9482" s="1"/>
      <c r="L9482" s="1"/>
    </row>
    <row r="9483" spans="11:12">
      <c r="K9483" s="1"/>
      <c r="L9483" s="1"/>
    </row>
    <row r="9484" spans="11:12">
      <c r="K9484" s="1"/>
      <c r="L9484" s="1"/>
    </row>
    <row r="9485" spans="11:12">
      <c r="K9485" s="1"/>
      <c r="L9485" s="1"/>
    </row>
    <row r="9486" spans="11:12">
      <c r="K9486" s="1"/>
      <c r="L9486" s="1"/>
    </row>
    <row r="9487" spans="11:12">
      <c r="K9487" s="1"/>
      <c r="L9487" s="1"/>
    </row>
    <row r="9488" spans="11:12">
      <c r="K9488" s="1"/>
      <c r="L9488" s="1"/>
    </row>
    <row r="9489" spans="11:12">
      <c r="K9489" s="1"/>
      <c r="L9489" s="1"/>
    </row>
    <row r="9490" spans="11:12">
      <c r="K9490" s="1"/>
      <c r="L9490" s="1"/>
    </row>
    <row r="9491" spans="11:12">
      <c r="K9491" s="1"/>
      <c r="L9491" s="1"/>
    </row>
    <row r="9492" spans="11:12">
      <c r="K9492" s="1"/>
      <c r="L9492" s="1"/>
    </row>
    <row r="9493" spans="11:12">
      <c r="K9493" s="1"/>
      <c r="L9493" s="1"/>
    </row>
    <row r="9494" spans="11:12">
      <c r="K9494" s="1"/>
      <c r="L9494" s="1"/>
    </row>
    <row r="9495" spans="11:12">
      <c r="K9495" s="1"/>
      <c r="L9495" s="1"/>
    </row>
    <row r="9496" spans="11:12">
      <c r="K9496" s="1"/>
      <c r="L9496" s="1"/>
    </row>
    <row r="9497" spans="11:12">
      <c r="K9497" s="1"/>
      <c r="L9497" s="1"/>
    </row>
    <row r="9498" spans="11:12">
      <c r="K9498" s="1"/>
      <c r="L9498" s="1"/>
    </row>
    <row r="9499" spans="11:12">
      <c r="K9499" s="1"/>
      <c r="L9499" s="1"/>
    </row>
    <row r="9500" spans="11:12">
      <c r="K9500" s="1"/>
      <c r="L9500" s="1"/>
    </row>
    <row r="9501" spans="11:12">
      <c r="K9501" s="1"/>
      <c r="L9501" s="1"/>
    </row>
    <row r="9502" spans="11:12">
      <c r="K9502" s="1"/>
      <c r="L9502" s="1"/>
    </row>
    <row r="9503" spans="11:12">
      <c r="K9503" s="1"/>
      <c r="L9503" s="1"/>
    </row>
    <row r="9504" spans="11:12">
      <c r="K9504" s="1"/>
      <c r="L9504" s="1"/>
    </row>
    <row r="9505" spans="11:12">
      <c r="K9505" s="1"/>
      <c r="L9505" s="1"/>
    </row>
    <row r="9506" spans="11:12">
      <c r="K9506" s="1"/>
      <c r="L9506" s="1"/>
    </row>
    <row r="9507" spans="11:12">
      <c r="K9507" s="1"/>
      <c r="L9507" s="1"/>
    </row>
    <row r="9508" spans="11:12">
      <c r="K9508" s="1"/>
      <c r="L9508" s="1"/>
    </row>
    <row r="9509" spans="11:12">
      <c r="K9509" s="1"/>
      <c r="L9509" s="1"/>
    </row>
    <row r="9510" spans="11:12">
      <c r="K9510" s="1"/>
      <c r="L9510" s="1"/>
    </row>
    <row r="9511" spans="11:12">
      <c r="K9511" s="1"/>
      <c r="L9511" s="1"/>
    </row>
    <row r="9512" spans="11:12">
      <c r="K9512" s="1"/>
      <c r="L9512" s="1"/>
    </row>
    <row r="9513" spans="11:12">
      <c r="K9513" s="1"/>
      <c r="L9513" s="1"/>
    </row>
    <row r="9514" spans="11:12">
      <c r="K9514" s="1"/>
      <c r="L9514" s="1"/>
    </row>
    <row r="9515" spans="11:12">
      <c r="K9515" s="1"/>
      <c r="L9515" s="1"/>
    </row>
    <row r="9516" spans="11:12">
      <c r="K9516" s="1"/>
      <c r="L9516" s="1"/>
    </row>
    <row r="9517" spans="11:12">
      <c r="K9517" s="1"/>
      <c r="L9517" s="1"/>
    </row>
    <row r="9518" spans="11:12">
      <c r="K9518" s="1"/>
      <c r="L9518" s="1"/>
    </row>
    <row r="9519" spans="11:12">
      <c r="K9519" s="1"/>
      <c r="L9519" s="1"/>
    </row>
    <row r="9520" spans="11:12">
      <c r="K9520" s="1"/>
      <c r="L9520" s="1"/>
    </row>
    <row r="9521" spans="11:12">
      <c r="K9521" s="1"/>
      <c r="L9521" s="1"/>
    </row>
    <row r="9522" spans="11:12">
      <c r="K9522" s="1"/>
      <c r="L9522" s="1"/>
    </row>
    <row r="9523" spans="11:12">
      <c r="K9523" s="1"/>
      <c r="L9523" s="1"/>
    </row>
    <row r="9524" spans="11:12">
      <c r="K9524" s="1"/>
      <c r="L9524" s="1"/>
    </row>
    <row r="9525" spans="11:12">
      <c r="K9525" s="1"/>
      <c r="L9525" s="1"/>
    </row>
    <row r="9526" spans="11:12">
      <c r="K9526" s="1"/>
      <c r="L9526" s="1"/>
    </row>
    <row r="9527" spans="11:12">
      <c r="K9527" s="1"/>
      <c r="L9527" s="1"/>
    </row>
    <row r="9528" spans="11:12">
      <c r="K9528" s="1"/>
      <c r="L9528" s="1"/>
    </row>
    <row r="9529" spans="11:12">
      <c r="K9529" s="1"/>
      <c r="L9529" s="1"/>
    </row>
    <row r="9530" spans="11:12">
      <c r="K9530" s="1"/>
      <c r="L9530" s="1"/>
    </row>
    <row r="9531" spans="11:12">
      <c r="K9531" s="1"/>
      <c r="L9531" s="1"/>
    </row>
    <row r="9532" spans="11:12">
      <c r="K9532" s="1"/>
      <c r="L9532" s="1"/>
    </row>
    <row r="9533" spans="11:12">
      <c r="K9533" s="1"/>
      <c r="L9533" s="1"/>
    </row>
    <row r="9534" spans="11:12">
      <c r="K9534" s="1"/>
      <c r="L9534" s="1"/>
    </row>
    <row r="9535" spans="11:12">
      <c r="K9535" s="1"/>
      <c r="L9535" s="1"/>
    </row>
    <row r="9536" spans="11:12">
      <c r="K9536" s="1"/>
      <c r="L9536" s="1"/>
    </row>
    <row r="9537" spans="11:12">
      <c r="K9537" s="1"/>
      <c r="L9537" s="1"/>
    </row>
    <row r="9538" spans="11:12">
      <c r="K9538" s="1"/>
      <c r="L9538" s="1"/>
    </row>
    <row r="9539" spans="11:12">
      <c r="K9539" s="1"/>
      <c r="L9539" s="1"/>
    </row>
    <row r="9540" spans="11:12">
      <c r="K9540" s="1"/>
      <c r="L9540" s="1"/>
    </row>
    <row r="9541" spans="11:12">
      <c r="K9541" s="1"/>
      <c r="L9541" s="1"/>
    </row>
    <row r="9542" spans="11:12">
      <c r="K9542" s="1"/>
      <c r="L9542" s="1"/>
    </row>
    <row r="9543" spans="11:12">
      <c r="K9543" s="1"/>
      <c r="L9543" s="1"/>
    </row>
    <row r="9544" spans="11:12">
      <c r="K9544" s="1"/>
      <c r="L9544" s="1"/>
    </row>
    <row r="9545" spans="11:12">
      <c r="K9545" s="1"/>
      <c r="L9545" s="1"/>
    </row>
    <row r="9546" spans="11:12">
      <c r="K9546" s="1"/>
      <c r="L9546" s="1"/>
    </row>
    <row r="9547" spans="11:12">
      <c r="K9547" s="1"/>
      <c r="L9547" s="1"/>
    </row>
    <row r="9548" spans="11:12">
      <c r="K9548" s="1"/>
      <c r="L9548" s="1"/>
    </row>
    <row r="9549" spans="11:12">
      <c r="K9549" s="1"/>
      <c r="L9549" s="1"/>
    </row>
    <row r="9550" spans="11:12">
      <c r="K9550" s="1"/>
      <c r="L9550" s="1"/>
    </row>
    <row r="9551" spans="11:12">
      <c r="K9551" s="1"/>
      <c r="L9551" s="1"/>
    </row>
    <row r="9552" spans="11:12">
      <c r="K9552" s="1"/>
      <c r="L9552" s="1"/>
    </row>
    <row r="9553" spans="11:12">
      <c r="K9553" s="1"/>
      <c r="L9553" s="1"/>
    </row>
    <row r="9554" spans="11:12">
      <c r="K9554" s="1"/>
      <c r="L9554" s="1"/>
    </row>
    <row r="9555" spans="11:12">
      <c r="K9555" s="1"/>
      <c r="L9555" s="1"/>
    </row>
    <row r="9556" spans="11:12">
      <c r="K9556" s="1"/>
      <c r="L9556" s="1"/>
    </row>
    <row r="9557" spans="11:12">
      <c r="K9557" s="1"/>
      <c r="L9557" s="1"/>
    </row>
    <row r="9558" spans="11:12">
      <c r="K9558" s="1"/>
      <c r="L9558" s="1"/>
    </row>
    <row r="9559" spans="11:12">
      <c r="K9559" s="1"/>
      <c r="L9559" s="1"/>
    </row>
    <row r="9560" spans="11:12">
      <c r="K9560" s="1"/>
      <c r="L9560" s="1"/>
    </row>
    <row r="9561" spans="11:12">
      <c r="K9561" s="1"/>
      <c r="L9561" s="1"/>
    </row>
    <row r="9562" spans="11:12">
      <c r="K9562" s="1"/>
      <c r="L9562" s="1"/>
    </row>
    <row r="9563" spans="11:12">
      <c r="K9563" s="1"/>
      <c r="L9563" s="1"/>
    </row>
    <row r="9564" spans="11:12">
      <c r="K9564" s="1"/>
      <c r="L9564" s="1"/>
    </row>
    <row r="9565" spans="11:12">
      <c r="K9565" s="1"/>
      <c r="L9565" s="1"/>
    </row>
    <row r="9566" spans="11:12">
      <c r="K9566" s="1"/>
      <c r="L9566" s="1"/>
    </row>
    <row r="9567" spans="11:12">
      <c r="K9567" s="1"/>
      <c r="L9567" s="1"/>
    </row>
    <row r="9568" spans="11:12">
      <c r="K9568" s="1"/>
      <c r="L9568" s="1"/>
    </row>
    <row r="9569" spans="11:12">
      <c r="K9569" s="1"/>
      <c r="L9569" s="1"/>
    </row>
    <row r="9570" spans="11:12">
      <c r="K9570" s="1"/>
      <c r="L9570" s="1"/>
    </row>
    <row r="9571" spans="11:12">
      <c r="K9571" s="1"/>
      <c r="L9571" s="1"/>
    </row>
    <row r="9572" spans="11:12">
      <c r="K9572" s="1"/>
      <c r="L9572" s="1"/>
    </row>
    <row r="9573" spans="11:12">
      <c r="K9573" s="1"/>
      <c r="L9573" s="1"/>
    </row>
    <row r="9574" spans="11:12">
      <c r="K9574" s="1"/>
      <c r="L9574" s="1"/>
    </row>
    <row r="9575" spans="11:12">
      <c r="K9575" s="1"/>
      <c r="L9575" s="1"/>
    </row>
    <row r="9576" spans="11:12">
      <c r="K9576" s="1"/>
      <c r="L9576" s="1"/>
    </row>
    <row r="9577" spans="11:12">
      <c r="K9577" s="1"/>
      <c r="L9577" s="1"/>
    </row>
    <row r="9578" spans="11:12">
      <c r="K9578" s="1"/>
      <c r="L9578" s="1"/>
    </row>
    <row r="9579" spans="11:12">
      <c r="K9579" s="1"/>
      <c r="L9579" s="1"/>
    </row>
    <row r="9580" spans="11:12">
      <c r="K9580" s="1"/>
      <c r="L9580" s="1"/>
    </row>
    <row r="9581" spans="11:12">
      <c r="K9581" s="1"/>
      <c r="L9581" s="1"/>
    </row>
    <row r="9582" spans="11:12">
      <c r="K9582" s="1"/>
      <c r="L9582" s="1"/>
    </row>
    <row r="9583" spans="11:12">
      <c r="K9583" s="1"/>
      <c r="L9583" s="1"/>
    </row>
    <row r="9584" spans="11:12">
      <c r="K9584" s="1"/>
      <c r="L9584" s="1"/>
    </row>
    <row r="9585" spans="11:12">
      <c r="K9585" s="1"/>
      <c r="L9585" s="1"/>
    </row>
    <row r="9586" spans="11:12">
      <c r="K9586" s="1"/>
      <c r="L9586" s="1"/>
    </row>
    <row r="9587" spans="11:12">
      <c r="K9587" s="1"/>
      <c r="L9587" s="1"/>
    </row>
    <row r="9588" spans="11:12">
      <c r="K9588" s="1"/>
      <c r="L9588" s="1"/>
    </row>
    <row r="9589" spans="11:12">
      <c r="K9589" s="1"/>
      <c r="L9589" s="1"/>
    </row>
    <row r="9590" spans="11:12">
      <c r="K9590" s="1"/>
      <c r="L9590" s="1"/>
    </row>
    <row r="9591" spans="11:12">
      <c r="K9591" s="1"/>
      <c r="L9591" s="1"/>
    </row>
    <row r="9592" spans="11:12">
      <c r="K9592" s="1"/>
      <c r="L9592" s="1"/>
    </row>
    <row r="9593" spans="11:12">
      <c r="K9593" s="1"/>
      <c r="L9593" s="1"/>
    </row>
    <row r="9594" spans="11:12">
      <c r="K9594" s="1"/>
      <c r="L9594" s="1"/>
    </row>
    <row r="9595" spans="11:12">
      <c r="K9595" s="1"/>
      <c r="L9595" s="1"/>
    </row>
    <row r="9596" spans="11:12">
      <c r="K9596" s="1"/>
      <c r="L9596" s="1"/>
    </row>
    <row r="9597" spans="11:12">
      <c r="K9597" s="1"/>
      <c r="L9597" s="1"/>
    </row>
    <row r="9598" spans="11:12">
      <c r="K9598" s="1"/>
      <c r="L9598" s="1"/>
    </row>
    <row r="9599" spans="11:12">
      <c r="K9599" s="1"/>
      <c r="L9599" s="1"/>
    </row>
    <row r="9600" spans="11:12">
      <c r="K9600" s="1"/>
      <c r="L9600" s="1"/>
    </row>
    <row r="9601" spans="11:12">
      <c r="K9601" s="1"/>
      <c r="L9601" s="1"/>
    </row>
    <row r="9602" spans="11:12">
      <c r="K9602" s="1"/>
      <c r="L9602" s="1"/>
    </row>
    <row r="9603" spans="11:12">
      <c r="K9603" s="1"/>
      <c r="L9603" s="1"/>
    </row>
    <row r="9604" spans="11:12">
      <c r="K9604" s="1"/>
      <c r="L9604" s="1"/>
    </row>
    <row r="9605" spans="11:12">
      <c r="K9605" s="1"/>
      <c r="L9605" s="1"/>
    </row>
    <row r="9606" spans="11:12">
      <c r="K9606" s="1"/>
      <c r="L9606" s="1"/>
    </row>
    <row r="9607" spans="11:12">
      <c r="K9607" s="1"/>
      <c r="L9607" s="1"/>
    </row>
    <row r="9608" spans="11:12">
      <c r="K9608" s="1"/>
      <c r="L9608" s="1"/>
    </row>
    <row r="9609" spans="11:12">
      <c r="K9609" s="1"/>
      <c r="L9609" s="1"/>
    </row>
    <row r="9610" spans="11:12">
      <c r="K9610" s="1"/>
      <c r="L9610" s="1"/>
    </row>
    <row r="9611" spans="11:12">
      <c r="K9611" s="1"/>
      <c r="L9611" s="1"/>
    </row>
    <row r="9612" spans="11:12">
      <c r="K9612" s="1"/>
      <c r="L9612" s="1"/>
    </row>
    <row r="9613" spans="11:12">
      <c r="K9613" s="1"/>
      <c r="L9613" s="1"/>
    </row>
    <row r="9614" spans="11:12">
      <c r="K9614" s="1"/>
      <c r="L9614" s="1"/>
    </row>
    <row r="9615" spans="11:12">
      <c r="K9615" s="1"/>
      <c r="L9615" s="1"/>
    </row>
    <row r="9616" spans="11:12">
      <c r="K9616" s="1"/>
      <c r="L9616" s="1"/>
    </row>
    <row r="9617" spans="11:12">
      <c r="K9617" s="1"/>
      <c r="L9617" s="1"/>
    </row>
    <row r="9618" spans="11:12">
      <c r="K9618" s="1"/>
      <c r="L9618" s="1"/>
    </row>
    <row r="9619" spans="11:12">
      <c r="K9619" s="1"/>
      <c r="L9619" s="1"/>
    </row>
    <row r="9620" spans="11:12">
      <c r="K9620" s="1"/>
      <c r="L9620" s="1"/>
    </row>
    <row r="9621" spans="11:12">
      <c r="K9621" s="1"/>
      <c r="L9621" s="1"/>
    </row>
    <row r="9622" spans="11:12">
      <c r="K9622" s="1"/>
      <c r="L9622" s="1"/>
    </row>
    <row r="9623" spans="11:12">
      <c r="K9623" s="1"/>
      <c r="L9623" s="1"/>
    </row>
    <row r="9624" spans="11:12">
      <c r="K9624" s="1"/>
      <c r="L9624" s="1"/>
    </row>
    <row r="9625" spans="11:12">
      <c r="K9625" s="1"/>
      <c r="L9625" s="1"/>
    </row>
    <row r="9626" spans="11:12">
      <c r="K9626" s="1"/>
      <c r="L9626" s="1"/>
    </row>
    <row r="9627" spans="11:12">
      <c r="K9627" s="1"/>
      <c r="L9627" s="1"/>
    </row>
    <row r="9628" spans="11:12">
      <c r="K9628" s="1"/>
      <c r="L9628" s="1"/>
    </row>
    <row r="9629" spans="11:12">
      <c r="K9629" s="1"/>
      <c r="L9629" s="1"/>
    </row>
    <row r="9630" spans="11:12">
      <c r="K9630" s="1"/>
      <c r="L9630" s="1"/>
    </row>
    <row r="9631" spans="11:12">
      <c r="K9631" s="1"/>
      <c r="L9631" s="1"/>
    </row>
    <row r="9632" spans="11:12">
      <c r="K9632" s="1"/>
      <c r="L9632" s="1"/>
    </row>
    <row r="9633" spans="11:12">
      <c r="K9633" s="1"/>
      <c r="L9633" s="1"/>
    </row>
    <row r="9634" spans="11:12">
      <c r="K9634" s="1"/>
      <c r="L9634" s="1"/>
    </row>
    <row r="9635" spans="11:12">
      <c r="K9635" s="1"/>
      <c r="L9635" s="1"/>
    </row>
    <row r="9636" spans="11:12">
      <c r="K9636" s="1"/>
      <c r="L9636" s="1"/>
    </row>
    <row r="9637" spans="11:12">
      <c r="K9637" s="1"/>
      <c r="L9637" s="1"/>
    </row>
    <row r="9638" spans="11:12">
      <c r="K9638" s="1"/>
      <c r="L9638" s="1"/>
    </row>
    <row r="9639" spans="11:12">
      <c r="K9639" s="1"/>
      <c r="L9639" s="1"/>
    </row>
    <row r="9640" spans="11:12">
      <c r="K9640" s="1"/>
      <c r="L9640" s="1"/>
    </row>
    <row r="9641" spans="11:12">
      <c r="K9641" s="1"/>
      <c r="L9641" s="1"/>
    </row>
    <row r="9642" spans="11:12">
      <c r="K9642" s="1"/>
      <c r="L9642" s="1"/>
    </row>
    <row r="9643" spans="11:12">
      <c r="K9643" s="1"/>
      <c r="L9643" s="1"/>
    </row>
    <row r="9644" spans="11:12">
      <c r="K9644" s="1"/>
      <c r="L9644" s="1"/>
    </row>
    <row r="9645" spans="11:12">
      <c r="K9645" s="1"/>
      <c r="L9645" s="1"/>
    </row>
    <row r="9646" spans="11:12">
      <c r="K9646" s="1"/>
      <c r="L9646" s="1"/>
    </row>
    <row r="9647" spans="11:12">
      <c r="K9647" s="1"/>
      <c r="L9647" s="1"/>
    </row>
    <row r="9648" spans="11:12">
      <c r="K9648" s="1"/>
      <c r="L9648" s="1"/>
    </row>
    <row r="9649" spans="11:12">
      <c r="K9649" s="1"/>
      <c r="L9649" s="1"/>
    </row>
    <row r="9650" spans="11:12">
      <c r="K9650" s="1"/>
      <c r="L9650" s="1"/>
    </row>
    <row r="9651" spans="11:12">
      <c r="K9651" s="1"/>
      <c r="L9651" s="1"/>
    </row>
    <row r="9652" spans="11:12">
      <c r="K9652" s="1"/>
      <c r="L9652" s="1"/>
    </row>
    <row r="9653" spans="11:12">
      <c r="K9653" s="1"/>
      <c r="L9653" s="1"/>
    </row>
    <row r="9654" spans="11:12">
      <c r="K9654" s="1"/>
      <c r="L9654" s="1"/>
    </row>
    <row r="9655" spans="11:12">
      <c r="K9655" s="1"/>
      <c r="L9655" s="1"/>
    </row>
    <row r="9656" spans="11:12">
      <c r="K9656" s="1"/>
      <c r="L9656" s="1"/>
    </row>
    <row r="9657" spans="11:12">
      <c r="K9657" s="1"/>
      <c r="L9657" s="1"/>
    </row>
    <row r="9658" spans="11:12">
      <c r="K9658" s="1"/>
      <c r="L9658" s="1"/>
    </row>
    <row r="9659" spans="11:12">
      <c r="K9659" s="1"/>
      <c r="L9659" s="1"/>
    </row>
    <row r="9660" spans="11:12">
      <c r="K9660" s="1"/>
      <c r="L9660" s="1"/>
    </row>
    <row r="9661" spans="11:12">
      <c r="K9661" s="1"/>
      <c r="L9661" s="1"/>
    </row>
    <row r="9662" spans="11:12">
      <c r="K9662" s="1"/>
      <c r="L9662" s="1"/>
    </row>
    <row r="9663" spans="11:12">
      <c r="K9663" s="1"/>
      <c r="L9663" s="1"/>
    </row>
    <row r="9664" spans="11:12">
      <c r="K9664" s="1"/>
      <c r="L9664" s="1"/>
    </row>
    <row r="9665" spans="11:12">
      <c r="K9665" s="1"/>
      <c r="L9665" s="1"/>
    </row>
    <row r="9666" spans="11:12">
      <c r="K9666" s="1"/>
      <c r="L9666" s="1"/>
    </row>
    <row r="9667" spans="11:12">
      <c r="K9667" s="1"/>
      <c r="L9667" s="1"/>
    </row>
    <row r="9668" spans="11:12">
      <c r="K9668" s="1"/>
      <c r="L9668" s="1"/>
    </row>
    <row r="9669" spans="11:12">
      <c r="K9669" s="1"/>
      <c r="L9669" s="1"/>
    </row>
    <row r="9670" spans="11:12">
      <c r="K9670" s="1"/>
      <c r="L9670" s="1"/>
    </row>
    <row r="9671" spans="11:12">
      <c r="K9671" s="1"/>
      <c r="L9671" s="1"/>
    </row>
    <row r="9672" spans="11:12">
      <c r="K9672" s="1"/>
      <c r="L9672" s="1"/>
    </row>
    <row r="9673" spans="11:12">
      <c r="K9673" s="1"/>
      <c r="L9673" s="1"/>
    </row>
    <row r="9674" spans="11:12">
      <c r="K9674" s="1"/>
      <c r="L9674" s="1"/>
    </row>
    <row r="9675" spans="11:12">
      <c r="K9675" s="1"/>
      <c r="L9675" s="1"/>
    </row>
    <row r="9676" spans="11:12">
      <c r="K9676" s="1"/>
      <c r="L9676" s="1"/>
    </row>
    <row r="9677" spans="11:12">
      <c r="K9677" s="1"/>
      <c r="L9677" s="1"/>
    </row>
    <row r="9678" spans="11:12">
      <c r="K9678" s="1"/>
      <c r="L9678" s="1"/>
    </row>
    <row r="9679" spans="11:12">
      <c r="K9679" s="1"/>
      <c r="L9679" s="1"/>
    </row>
    <row r="9680" spans="11:12">
      <c r="K9680" s="1"/>
      <c r="L9680" s="1"/>
    </row>
    <row r="9681" spans="11:12">
      <c r="K9681" s="1"/>
      <c r="L9681" s="1"/>
    </row>
    <row r="9682" spans="11:12">
      <c r="K9682" s="1"/>
      <c r="L9682" s="1"/>
    </row>
    <row r="9683" spans="11:12">
      <c r="K9683" s="1"/>
      <c r="L9683" s="1"/>
    </row>
    <row r="9684" spans="11:12">
      <c r="K9684" s="1"/>
      <c r="L9684" s="1"/>
    </row>
    <row r="9685" spans="11:12">
      <c r="K9685" s="1"/>
      <c r="L9685" s="1"/>
    </row>
    <row r="9686" spans="11:12">
      <c r="K9686" s="1"/>
      <c r="L9686" s="1"/>
    </row>
    <row r="9687" spans="11:12">
      <c r="K9687" s="1"/>
      <c r="L9687" s="1"/>
    </row>
    <row r="9688" spans="11:12">
      <c r="K9688" s="1"/>
      <c r="L9688" s="1"/>
    </row>
    <row r="9689" spans="11:12">
      <c r="K9689" s="1"/>
      <c r="L9689" s="1"/>
    </row>
    <row r="9690" spans="11:12">
      <c r="K9690" s="1"/>
      <c r="L9690" s="1"/>
    </row>
    <row r="9691" spans="11:12">
      <c r="K9691" s="1"/>
      <c r="L9691" s="1"/>
    </row>
    <row r="9692" spans="11:12">
      <c r="K9692" s="1"/>
      <c r="L9692" s="1"/>
    </row>
    <row r="9693" spans="11:12">
      <c r="K9693" s="1"/>
      <c r="L9693" s="1"/>
    </row>
    <row r="9694" spans="11:12">
      <c r="K9694" s="1"/>
      <c r="L9694" s="1"/>
    </row>
    <row r="9695" spans="11:12">
      <c r="K9695" s="1"/>
      <c r="L9695" s="1"/>
    </row>
    <row r="9696" spans="11:12">
      <c r="K9696" s="1"/>
      <c r="L9696" s="1"/>
    </row>
    <row r="9697" spans="11:12">
      <c r="K9697" s="1"/>
      <c r="L9697" s="1"/>
    </row>
    <row r="9698" spans="11:12">
      <c r="K9698" s="1"/>
      <c r="L9698" s="1"/>
    </row>
    <row r="9699" spans="11:12">
      <c r="K9699" s="1"/>
      <c r="L9699" s="1"/>
    </row>
    <row r="9700" spans="11:12">
      <c r="K9700" s="1"/>
      <c r="L9700" s="1"/>
    </row>
    <row r="9701" spans="11:12">
      <c r="K9701" s="1"/>
      <c r="L9701" s="1"/>
    </row>
    <row r="9702" spans="11:12">
      <c r="K9702" s="1"/>
      <c r="L9702" s="1"/>
    </row>
    <row r="9703" spans="11:12">
      <c r="K9703" s="1"/>
      <c r="L9703" s="1"/>
    </row>
    <row r="9704" spans="11:12">
      <c r="K9704" s="1"/>
      <c r="L9704" s="1"/>
    </row>
    <row r="9705" spans="11:12">
      <c r="K9705" s="1"/>
      <c r="L9705" s="1"/>
    </row>
    <row r="9706" spans="11:12">
      <c r="K9706" s="1"/>
      <c r="L9706" s="1"/>
    </row>
    <row r="9707" spans="11:12">
      <c r="K9707" s="1"/>
      <c r="L9707" s="1"/>
    </row>
    <row r="9708" spans="11:12">
      <c r="K9708" s="1"/>
      <c r="L9708" s="1"/>
    </row>
    <row r="9709" spans="11:12">
      <c r="K9709" s="1"/>
      <c r="L9709" s="1"/>
    </row>
    <row r="9710" spans="11:12">
      <c r="K9710" s="1"/>
      <c r="L9710" s="1"/>
    </row>
    <row r="9711" spans="11:12">
      <c r="K9711" s="1"/>
      <c r="L9711" s="1"/>
    </row>
    <row r="9712" spans="11:12">
      <c r="K9712" s="1"/>
      <c r="L9712" s="1"/>
    </row>
    <row r="9713" spans="11:12">
      <c r="K9713" s="1"/>
      <c r="L9713" s="1"/>
    </row>
    <row r="9714" spans="11:12">
      <c r="K9714" s="1"/>
      <c r="L9714" s="1"/>
    </row>
    <row r="9715" spans="11:12">
      <c r="K9715" s="1"/>
      <c r="L9715" s="1"/>
    </row>
    <row r="9716" spans="11:12">
      <c r="K9716" s="1"/>
      <c r="L9716" s="1"/>
    </row>
    <row r="9717" spans="11:12">
      <c r="K9717" s="1"/>
      <c r="L9717" s="1"/>
    </row>
    <row r="9718" spans="11:12">
      <c r="K9718" s="1"/>
      <c r="L9718" s="1"/>
    </row>
    <row r="9719" spans="11:12">
      <c r="K9719" s="1"/>
      <c r="L9719" s="1"/>
    </row>
    <row r="9720" spans="11:12">
      <c r="K9720" s="1"/>
      <c r="L9720" s="1"/>
    </row>
    <row r="9721" spans="11:12">
      <c r="K9721" s="1"/>
      <c r="L9721" s="1"/>
    </row>
    <row r="9722" spans="11:12">
      <c r="K9722" s="1"/>
      <c r="L9722" s="1"/>
    </row>
    <row r="9723" spans="11:12">
      <c r="K9723" s="1"/>
      <c r="L9723" s="1"/>
    </row>
    <row r="9724" spans="11:12">
      <c r="K9724" s="1"/>
      <c r="L9724" s="1"/>
    </row>
    <row r="9725" spans="11:12">
      <c r="K9725" s="1"/>
      <c r="L9725" s="1"/>
    </row>
    <row r="9726" spans="11:12">
      <c r="K9726" s="1"/>
      <c r="L9726" s="1"/>
    </row>
    <row r="9727" spans="11:12">
      <c r="K9727" s="1"/>
      <c r="L9727" s="1"/>
    </row>
    <row r="9728" spans="11:12">
      <c r="K9728" s="1"/>
      <c r="L9728" s="1"/>
    </row>
    <row r="9729" spans="11:12">
      <c r="K9729" s="1"/>
      <c r="L9729" s="1"/>
    </row>
    <row r="9730" spans="11:12">
      <c r="K9730" s="1"/>
      <c r="L9730" s="1"/>
    </row>
    <row r="9731" spans="11:12">
      <c r="K9731" s="1"/>
      <c r="L9731" s="1"/>
    </row>
    <row r="9732" spans="11:12">
      <c r="K9732" s="1"/>
      <c r="L9732" s="1"/>
    </row>
    <row r="9733" spans="11:12">
      <c r="K9733" s="1"/>
      <c r="L9733" s="1"/>
    </row>
    <row r="9734" spans="11:12">
      <c r="K9734" s="1"/>
      <c r="L9734" s="1"/>
    </row>
    <row r="9735" spans="11:12">
      <c r="K9735" s="1"/>
      <c r="L9735" s="1"/>
    </row>
    <row r="9736" spans="11:12">
      <c r="K9736" s="1"/>
      <c r="L9736" s="1"/>
    </row>
    <row r="9737" spans="11:12">
      <c r="K9737" s="1"/>
      <c r="L9737" s="1"/>
    </row>
    <row r="9738" spans="11:12">
      <c r="K9738" s="1"/>
      <c r="L9738" s="1"/>
    </row>
    <row r="9739" spans="11:12">
      <c r="K9739" s="1"/>
      <c r="L9739" s="1"/>
    </row>
    <row r="9740" spans="11:12">
      <c r="K9740" s="1"/>
      <c r="L9740" s="1"/>
    </row>
    <row r="9741" spans="11:12">
      <c r="K9741" s="1"/>
      <c r="L9741" s="1"/>
    </row>
    <row r="9742" spans="11:12">
      <c r="K9742" s="1"/>
      <c r="L9742" s="1"/>
    </row>
    <row r="9743" spans="11:12">
      <c r="K9743" s="1"/>
      <c r="L9743" s="1"/>
    </row>
    <row r="9744" spans="11:12">
      <c r="K9744" s="1"/>
      <c r="L9744" s="1"/>
    </row>
    <row r="9745" spans="11:12">
      <c r="K9745" s="1"/>
      <c r="L9745" s="1"/>
    </row>
    <row r="9746" spans="11:12">
      <c r="K9746" s="1"/>
      <c r="L9746" s="1"/>
    </row>
    <row r="9747" spans="11:12">
      <c r="K9747" s="1"/>
      <c r="L9747" s="1"/>
    </row>
    <row r="9748" spans="11:12">
      <c r="K9748" s="1"/>
      <c r="L9748" s="1"/>
    </row>
    <row r="9749" spans="11:12">
      <c r="K9749" s="1"/>
      <c r="L9749" s="1"/>
    </row>
    <row r="9750" spans="11:12">
      <c r="K9750" s="1"/>
      <c r="L9750" s="1"/>
    </row>
    <row r="9751" spans="11:12">
      <c r="K9751" s="1"/>
      <c r="L9751" s="1"/>
    </row>
    <row r="9752" spans="11:12">
      <c r="K9752" s="1"/>
      <c r="L9752" s="1"/>
    </row>
    <row r="9753" spans="11:12">
      <c r="K9753" s="1"/>
      <c r="L9753" s="1"/>
    </row>
    <row r="9754" spans="11:12">
      <c r="K9754" s="1"/>
      <c r="L9754" s="1"/>
    </row>
    <row r="9755" spans="11:12">
      <c r="K9755" s="1"/>
      <c r="L9755" s="1"/>
    </row>
    <row r="9756" spans="11:12">
      <c r="K9756" s="1"/>
      <c r="L9756" s="1"/>
    </row>
    <row r="9757" spans="11:12">
      <c r="K9757" s="1"/>
      <c r="L9757" s="1"/>
    </row>
    <row r="9758" spans="11:12">
      <c r="K9758" s="1"/>
      <c r="L9758" s="1"/>
    </row>
    <row r="9759" spans="11:12">
      <c r="K9759" s="1"/>
      <c r="L9759" s="1"/>
    </row>
    <row r="9760" spans="11:12">
      <c r="K9760" s="1"/>
      <c r="L9760" s="1"/>
    </row>
    <row r="9761" spans="11:12">
      <c r="K9761" s="1"/>
      <c r="L9761" s="1"/>
    </row>
    <row r="9762" spans="11:12">
      <c r="K9762" s="1"/>
      <c r="L9762" s="1"/>
    </row>
    <row r="9763" spans="11:12">
      <c r="K9763" s="1"/>
      <c r="L9763" s="1"/>
    </row>
    <row r="9764" spans="11:12">
      <c r="K9764" s="1"/>
      <c r="L9764" s="1"/>
    </row>
    <row r="9765" spans="11:12">
      <c r="K9765" s="1"/>
      <c r="L9765" s="1"/>
    </row>
    <row r="9766" spans="11:12">
      <c r="K9766" s="1"/>
      <c r="L9766" s="1"/>
    </row>
    <row r="9767" spans="11:12">
      <c r="K9767" s="1"/>
      <c r="L9767" s="1"/>
    </row>
    <row r="9768" spans="11:12">
      <c r="K9768" s="1"/>
      <c r="L9768" s="1"/>
    </row>
    <row r="9769" spans="11:12">
      <c r="K9769" s="1"/>
      <c r="L9769" s="1"/>
    </row>
    <row r="9770" spans="11:12">
      <c r="K9770" s="1"/>
      <c r="L9770" s="1"/>
    </row>
    <row r="9771" spans="11:12">
      <c r="K9771" s="1"/>
      <c r="L9771" s="1"/>
    </row>
    <row r="9772" spans="11:12">
      <c r="K9772" s="1"/>
      <c r="L9772" s="1"/>
    </row>
    <row r="9773" spans="11:12">
      <c r="K9773" s="1"/>
      <c r="L9773" s="1"/>
    </row>
    <row r="9774" spans="11:12">
      <c r="K9774" s="1"/>
      <c r="L9774" s="1"/>
    </row>
    <row r="9775" spans="11:12">
      <c r="K9775" s="1"/>
      <c r="L9775" s="1"/>
    </row>
    <row r="9776" spans="11:12">
      <c r="K9776" s="1"/>
      <c r="L9776" s="1"/>
    </row>
    <row r="9777" spans="11:12">
      <c r="K9777" s="1"/>
      <c r="L9777" s="1"/>
    </row>
    <row r="9778" spans="11:12">
      <c r="K9778" s="1"/>
      <c r="L9778" s="1"/>
    </row>
    <row r="9779" spans="11:12">
      <c r="K9779" s="1"/>
      <c r="L9779" s="1"/>
    </row>
    <row r="9780" spans="11:12">
      <c r="K9780" s="1"/>
      <c r="L9780" s="1"/>
    </row>
    <row r="9781" spans="11:12">
      <c r="K9781" s="1"/>
      <c r="L9781" s="1"/>
    </row>
    <row r="9782" spans="11:12">
      <c r="K9782" s="1"/>
      <c r="L9782" s="1"/>
    </row>
    <row r="9783" spans="11:12">
      <c r="K9783" s="1"/>
      <c r="L9783" s="1"/>
    </row>
    <row r="9784" spans="11:12">
      <c r="K9784" s="1"/>
      <c r="L9784" s="1"/>
    </row>
    <row r="9785" spans="11:12">
      <c r="K9785" s="1"/>
      <c r="L9785" s="1"/>
    </row>
    <row r="9786" spans="11:12">
      <c r="K9786" s="1"/>
      <c r="L9786" s="1"/>
    </row>
    <row r="9787" spans="11:12">
      <c r="K9787" s="1"/>
      <c r="L9787" s="1"/>
    </row>
    <row r="9788" spans="11:12">
      <c r="K9788" s="1"/>
      <c r="L9788" s="1"/>
    </row>
    <row r="9789" spans="11:12">
      <c r="K9789" s="1"/>
      <c r="L9789" s="1"/>
    </row>
    <row r="9790" spans="11:12">
      <c r="K9790" s="1"/>
      <c r="L9790" s="1"/>
    </row>
    <row r="9791" spans="11:12">
      <c r="K9791" s="1"/>
      <c r="L9791" s="1"/>
    </row>
    <row r="9792" spans="11:12">
      <c r="K9792" s="1"/>
      <c r="L9792" s="1"/>
    </row>
    <row r="9793" spans="11:12">
      <c r="K9793" s="1"/>
      <c r="L9793" s="1"/>
    </row>
    <row r="9794" spans="11:12">
      <c r="K9794" s="1"/>
      <c r="L9794" s="1"/>
    </row>
    <row r="9795" spans="11:12">
      <c r="K9795" s="1"/>
      <c r="L9795" s="1"/>
    </row>
    <row r="9796" spans="11:12">
      <c r="K9796" s="1"/>
      <c r="L9796" s="1"/>
    </row>
    <row r="9797" spans="11:12">
      <c r="K9797" s="1"/>
      <c r="L9797" s="1"/>
    </row>
    <row r="9798" spans="11:12">
      <c r="K9798" s="1"/>
      <c r="L9798" s="1"/>
    </row>
    <row r="9799" spans="11:12">
      <c r="K9799" s="1"/>
      <c r="L9799" s="1"/>
    </row>
    <row r="9800" spans="11:12">
      <c r="K9800" s="1"/>
      <c r="L9800" s="1"/>
    </row>
    <row r="9801" spans="11:12">
      <c r="K9801" s="1"/>
      <c r="L9801" s="1"/>
    </row>
    <row r="9802" spans="11:12">
      <c r="K9802" s="1"/>
      <c r="L9802" s="1"/>
    </row>
    <row r="9803" spans="11:12">
      <c r="K9803" s="1"/>
      <c r="L9803" s="1"/>
    </row>
    <row r="9804" spans="11:12">
      <c r="K9804" s="1"/>
      <c r="L9804" s="1"/>
    </row>
    <row r="9805" spans="11:12">
      <c r="K9805" s="1"/>
      <c r="L9805" s="1"/>
    </row>
    <row r="9806" spans="11:12">
      <c r="K9806" s="1"/>
      <c r="L9806" s="1"/>
    </row>
    <row r="9807" spans="11:12">
      <c r="K9807" s="1"/>
      <c r="L9807" s="1"/>
    </row>
    <row r="9808" spans="11:12">
      <c r="K9808" s="1"/>
      <c r="L9808" s="1"/>
    </row>
    <row r="9809" spans="11:12">
      <c r="K9809" s="1"/>
      <c r="L9809" s="1"/>
    </row>
    <row r="9810" spans="11:12">
      <c r="K9810" s="1"/>
      <c r="L9810" s="1"/>
    </row>
    <row r="9811" spans="11:12">
      <c r="K9811" s="1"/>
      <c r="L9811" s="1"/>
    </row>
    <row r="9812" spans="11:12">
      <c r="K9812" s="1"/>
      <c r="L9812" s="1"/>
    </row>
    <row r="9813" spans="11:12">
      <c r="K9813" s="1"/>
      <c r="L9813" s="1"/>
    </row>
    <row r="9814" spans="11:12">
      <c r="K9814" s="1"/>
      <c r="L9814" s="1"/>
    </row>
    <row r="9815" spans="11:12">
      <c r="K9815" s="1"/>
      <c r="L9815" s="1"/>
    </row>
    <row r="9816" spans="11:12">
      <c r="K9816" s="1"/>
      <c r="L9816" s="1"/>
    </row>
    <row r="9817" spans="11:12">
      <c r="K9817" s="1"/>
      <c r="L9817" s="1"/>
    </row>
    <row r="9818" spans="11:12">
      <c r="K9818" s="1"/>
      <c r="L9818" s="1"/>
    </row>
    <row r="9819" spans="11:12">
      <c r="K9819" s="1"/>
      <c r="L9819" s="1"/>
    </row>
    <row r="9820" spans="11:12">
      <c r="K9820" s="1"/>
      <c r="L9820" s="1"/>
    </row>
    <row r="9821" spans="11:12">
      <c r="K9821" s="1"/>
      <c r="L9821" s="1"/>
    </row>
    <row r="9822" spans="11:12">
      <c r="K9822" s="1"/>
      <c r="L9822" s="1"/>
    </row>
    <row r="9823" spans="11:12">
      <c r="K9823" s="1"/>
      <c r="L9823" s="1"/>
    </row>
    <row r="9824" spans="11:12">
      <c r="K9824" s="1"/>
      <c r="L9824" s="1"/>
    </row>
    <row r="9825" spans="11:12">
      <c r="K9825" s="1"/>
      <c r="L9825" s="1"/>
    </row>
    <row r="9826" spans="11:12">
      <c r="K9826" s="1"/>
      <c r="L9826" s="1"/>
    </row>
    <row r="9827" spans="11:12">
      <c r="K9827" s="1"/>
      <c r="L9827" s="1"/>
    </row>
    <row r="9828" spans="11:12">
      <c r="K9828" s="1"/>
      <c r="L9828" s="1"/>
    </row>
    <row r="9829" spans="11:12">
      <c r="K9829" s="1"/>
      <c r="L9829" s="1"/>
    </row>
    <row r="9830" spans="11:12">
      <c r="K9830" s="1"/>
      <c r="L9830" s="1"/>
    </row>
    <row r="9831" spans="11:12">
      <c r="K9831" s="1"/>
      <c r="L9831" s="1"/>
    </row>
    <row r="9832" spans="11:12">
      <c r="K9832" s="1"/>
      <c r="L9832" s="1"/>
    </row>
    <row r="9833" spans="11:12">
      <c r="K9833" s="1"/>
      <c r="L9833" s="1"/>
    </row>
    <row r="9834" spans="11:12">
      <c r="K9834" s="1"/>
      <c r="L9834" s="1"/>
    </row>
    <row r="9835" spans="11:12">
      <c r="K9835" s="1"/>
      <c r="L9835" s="1"/>
    </row>
    <row r="9836" spans="11:12">
      <c r="K9836" s="1"/>
      <c r="L9836" s="1"/>
    </row>
    <row r="9837" spans="11:12">
      <c r="K9837" s="1"/>
      <c r="L9837" s="1"/>
    </row>
    <row r="9838" spans="11:12">
      <c r="K9838" s="1"/>
      <c r="L9838" s="1"/>
    </row>
    <row r="9839" spans="11:12">
      <c r="K9839" s="1"/>
      <c r="L9839" s="1"/>
    </row>
    <row r="9840" spans="11:12">
      <c r="K9840" s="1"/>
      <c r="L9840" s="1"/>
    </row>
    <row r="9841" spans="11:12">
      <c r="K9841" s="1"/>
      <c r="L9841" s="1"/>
    </row>
    <row r="9842" spans="11:12">
      <c r="K9842" s="1"/>
      <c r="L9842" s="1"/>
    </row>
    <row r="9843" spans="11:12">
      <c r="K9843" s="1"/>
      <c r="L9843" s="1"/>
    </row>
    <row r="9844" spans="11:12">
      <c r="K9844" s="1"/>
      <c r="L9844" s="1"/>
    </row>
    <row r="9845" spans="11:12">
      <c r="K9845" s="1"/>
      <c r="L9845" s="1"/>
    </row>
    <row r="9846" spans="11:12">
      <c r="K9846" s="1"/>
      <c r="L9846" s="1"/>
    </row>
    <row r="9847" spans="11:12">
      <c r="K9847" s="1"/>
      <c r="L9847" s="1"/>
    </row>
    <row r="9848" spans="11:12">
      <c r="K9848" s="1"/>
      <c r="L9848" s="1"/>
    </row>
    <row r="9849" spans="11:12">
      <c r="K9849" s="1"/>
      <c r="L9849" s="1"/>
    </row>
    <row r="9850" spans="11:12">
      <c r="K9850" s="1"/>
      <c r="L9850" s="1"/>
    </row>
    <row r="9851" spans="11:12">
      <c r="K9851" s="1"/>
      <c r="L9851" s="1"/>
    </row>
    <row r="9852" spans="11:12">
      <c r="K9852" s="1"/>
      <c r="L9852" s="1"/>
    </row>
    <row r="9853" spans="11:12">
      <c r="K9853" s="1"/>
      <c r="L9853" s="1"/>
    </row>
    <row r="9854" spans="11:12">
      <c r="K9854" s="1"/>
      <c r="L9854" s="1"/>
    </row>
    <row r="9855" spans="11:12">
      <c r="K9855" s="1"/>
      <c r="L9855" s="1"/>
    </row>
    <row r="9856" spans="11:12">
      <c r="K9856" s="1"/>
      <c r="L9856" s="1"/>
    </row>
    <row r="9857" spans="11:12">
      <c r="K9857" s="1"/>
      <c r="L9857" s="1"/>
    </row>
    <row r="9858" spans="11:12">
      <c r="K9858" s="1"/>
      <c r="L9858" s="1"/>
    </row>
    <row r="9859" spans="11:12">
      <c r="K9859" s="1"/>
      <c r="L9859" s="1"/>
    </row>
    <row r="9860" spans="11:12">
      <c r="K9860" s="1"/>
      <c r="L9860" s="1"/>
    </row>
    <row r="9861" spans="11:12">
      <c r="K9861" s="1"/>
      <c r="L9861" s="1"/>
    </row>
    <row r="9862" spans="11:12">
      <c r="K9862" s="1"/>
      <c r="L9862" s="1"/>
    </row>
    <row r="9863" spans="11:12">
      <c r="K9863" s="1"/>
      <c r="L9863" s="1"/>
    </row>
    <row r="9864" spans="11:12">
      <c r="K9864" s="1"/>
      <c r="L9864" s="1"/>
    </row>
    <row r="9865" spans="11:12">
      <c r="K9865" s="1"/>
      <c r="L9865" s="1"/>
    </row>
    <row r="9866" spans="11:12">
      <c r="K9866" s="1"/>
      <c r="L9866" s="1"/>
    </row>
    <row r="9867" spans="11:12">
      <c r="K9867" s="1"/>
      <c r="L9867" s="1"/>
    </row>
    <row r="9868" spans="11:12">
      <c r="K9868" s="1"/>
      <c r="L9868" s="1"/>
    </row>
    <row r="9869" spans="11:12">
      <c r="K9869" s="1"/>
      <c r="L9869" s="1"/>
    </row>
    <row r="9870" spans="11:12">
      <c r="K9870" s="1"/>
      <c r="L9870" s="1"/>
    </row>
    <row r="9871" spans="11:12">
      <c r="K9871" s="1"/>
      <c r="L9871" s="1"/>
    </row>
    <row r="9872" spans="11:12">
      <c r="K9872" s="1"/>
      <c r="L9872" s="1"/>
    </row>
    <row r="9873" spans="11:12">
      <c r="K9873" s="1"/>
      <c r="L9873" s="1"/>
    </row>
    <row r="9874" spans="11:12">
      <c r="K9874" s="1"/>
      <c r="L9874" s="1"/>
    </row>
    <row r="9875" spans="11:12">
      <c r="K9875" s="1"/>
      <c r="L9875" s="1"/>
    </row>
    <row r="9876" spans="11:12">
      <c r="K9876" s="1"/>
      <c r="L9876" s="1"/>
    </row>
    <row r="9877" spans="11:12">
      <c r="K9877" s="1"/>
      <c r="L9877" s="1"/>
    </row>
    <row r="9878" spans="11:12">
      <c r="K9878" s="1"/>
      <c r="L9878" s="1"/>
    </row>
    <row r="9879" spans="11:12">
      <c r="K9879" s="1"/>
      <c r="L9879" s="1"/>
    </row>
    <row r="9880" spans="11:12">
      <c r="K9880" s="1"/>
      <c r="L9880" s="1"/>
    </row>
    <row r="9881" spans="11:12">
      <c r="K9881" s="1"/>
      <c r="L9881" s="1"/>
    </row>
    <row r="9882" spans="11:12">
      <c r="K9882" s="1"/>
      <c r="L9882" s="1"/>
    </row>
    <row r="9883" spans="11:12">
      <c r="K9883" s="1"/>
      <c r="L9883" s="1"/>
    </row>
    <row r="9884" spans="11:12">
      <c r="K9884" s="1"/>
      <c r="L9884" s="1"/>
    </row>
    <row r="9885" spans="11:12">
      <c r="K9885" s="1"/>
      <c r="L9885" s="1"/>
    </row>
    <row r="9886" spans="11:12">
      <c r="K9886" s="1"/>
      <c r="L9886" s="1"/>
    </row>
    <row r="9887" spans="11:12">
      <c r="K9887" s="1"/>
      <c r="L9887" s="1"/>
    </row>
    <row r="9888" spans="11:12">
      <c r="K9888" s="1"/>
      <c r="L9888" s="1"/>
    </row>
    <row r="9889" spans="11:12">
      <c r="K9889" s="1"/>
      <c r="L9889" s="1"/>
    </row>
    <row r="9890" spans="11:12">
      <c r="K9890" s="1"/>
      <c r="L9890" s="1"/>
    </row>
    <row r="9891" spans="11:12">
      <c r="K9891" s="1"/>
      <c r="L9891" s="1"/>
    </row>
    <row r="9892" spans="11:12">
      <c r="K9892" s="1"/>
      <c r="L9892" s="1"/>
    </row>
    <row r="9893" spans="11:12">
      <c r="K9893" s="1"/>
      <c r="L9893" s="1"/>
    </row>
    <row r="9894" spans="11:12">
      <c r="K9894" s="1"/>
      <c r="L9894" s="1"/>
    </row>
    <row r="9895" spans="11:12">
      <c r="K9895" s="1"/>
      <c r="L9895" s="1"/>
    </row>
    <row r="9896" spans="11:12">
      <c r="K9896" s="1"/>
      <c r="L9896" s="1"/>
    </row>
    <row r="9897" spans="11:12">
      <c r="K9897" s="1"/>
      <c r="L9897" s="1"/>
    </row>
    <row r="9898" spans="11:12">
      <c r="K9898" s="1"/>
      <c r="L9898" s="1"/>
    </row>
    <row r="9899" spans="11:12">
      <c r="K9899" s="1"/>
      <c r="L9899" s="1"/>
    </row>
    <row r="9900" spans="11:12">
      <c r="K9900" s="1"/>
      <c r="L9900" s="1"/>
    </row>
    <row r="9901" spans="11:12">
      <c r="K9901" s="1"/>
      <c r="L9901" s="1"/>
    </row>
    <row r="9902" spans="11:12">
      <c r="K9902" s="1"/>
      <c r="L9902" s="1"/>
    </row>
    <row r="9903" spans="11:12">
      <c r="K9903" s="1"/>
      <c r="L9903" s="1"/>
    </row>
    <row r="9904" spans="11:12">
      <c r="K9904" s="1"/>
      <c r="L9904" s="1"/>
    </row>
    <row r="9905" spans="11:12">
      <c r="K9905" s="1"/>
      <c r="L9905" s="1"/>
    </row>
    <row r="9906" spans="11:12">
      <c r="K9906" s="1"/>
      <c r="L9906" s="1"/>
    </row>
    <row r="9907" spans="11:12">
      <c r="K9907" s="1"/>
      <c r="L9907" s="1"/>
    </row>
    <row r="9908" spans="11:12">
      <c r="K9908" s="1"/>
      <c r="L9908" s="1"/>
    </row>
    <row r="9909" spans="11:12">
      <c r="K9909" s="1"/>
      <c r="L9909" s="1"/>
    </row>
    <row r="9910" spans="11:12">
      <c r="K9910" s="1"/>
      <c r="L9910" s="1"/>
    </row>
    <row r="9911" spans="11:12">
      <c r="K9911" s="1"/>
      <c r="L9911" s="1"/>
    </row>
    <row r="9912" spans="11:12">
      <c r="K9912" s="1"/>
      <c r="L9912" s="1"/>
    </row>
    <row r="9913" spans="11:12">
      <c r="K9913" s="1"/>
      <c r="L9913" s="1"/>
    </row>
    <row r="9914" spans="11:12">
      <c r="K9914" s="1"/>
      <c r="L9914" s="1"/>
    </row>
    <row r="9915" spans="11:12">
      <c r="K9915" s="1"/>
      <c r="L9915" s="1"/>
    </row>
    <row r="9916" spans="11:12">
      <c r="K9916" s="1"/>
      <c r="L9916" s="1"/>
    </row>
    <row r="9917" spans="11:12">
      <c r="K9917" s="1"/>
      <c r="L9917" s="1"/>
    </row>
    <row r="9918" spans="11:12">
      <c r="K9918" s="1"/>
      <c r="L9918" s="1"/>
    </row>
    <row r="9919" spans="11:12">
      <c r="K9919" s="1"/>
      <c r="L9919" s="1"/>
    </row>
    <row r="9920" spans="11:12">
      <c r="K9920" s="1"/>
      <c r="L9920" s="1"/>
    </row>
    <row r="9921" spans="11:12">
      <c r="K9921" s="1"/>
      <c r="L9921" s="1"/>
    </row>
    <row r="9922" spans="11:12">
      <c r="K9922" s="1"/>
      <c r="L9922" s="1"/>
    </row>
    <row r="9923" spans="11:12">
      <c r="K9923" s="1"/>
      <c r="L9923" s="1"/>
    </row>
    <row r="9924" spans="11:12">
      <c r="K9924" s="1"/>
      <c r="L9924" s="1"/>
    </row>
    <row r="9925" spans="11:12">
      <c r="K9925" s="1"/>
      <c r="L9925" s="1"/>
    </row>
    <row r="9926" spans="11:12">
      <c r="K9926" s="1"/>
      <c r="L9926" s="1"/>
    </row>
    <row r="9927" spans="11:12">
      <c r="K9927" s="1"/>
      <c r="L9927" s="1"/>
    </row>
    <row r="9928" spans="11:12">
      <c r="K9928" s="1"/>
      <c r="L9928" s="1"/>
    </row>
    <row r="9929" spans="11:12">
      <c r="K9929" s="1"/>
      <c r="L9929" s="1"/>
    </row>
    <row r="9930" spans="11:12">
      <c r="K9930" s="1"/>
      <c r="L9930" s="1"/>
    </row>
    <row r="9931" spans="11:12">
      <c r="K9931" s="1"/>
      <c r="L9931" s="1"/>
    </row>
    <row r="9932" spans="11:12">
      <c r="K9932" s="1"/>
      <c r="L9932" s="1"/>
    </row>
    <row r="9933" spans="11:12">
      <c r="K9933" s="1"/>
      <c r="L9933" s="1"/>
    </row>
    <row r="9934" spans="11:12">
      <c r="K9934" s="1"/>
      <c r="L9934" s="1"/>
    </row>
    <row r="9935" spans="11:12">
      <c r="K9935" s="1"/>
      <c r="L9935" s="1"/>
    </row>
    <row r="9936" spans="11:12">
      <c r="K9936" s="1"/>
      <c r="L9936" s="1"/>
    </row>
    <row r="9937" spans="11:12">
      <c r="K9937" s="1"/>
      <c r="L9937" s="1"/>
    </row>
    <row r="9938" spans="11:12">
      <c r="K9938" s="1"/>
      <c r="L9938" s="1"/>
    </row>
    <row r="9939" spans="11:12">
      <c r="K9939" s="1"/>
      <c r="L9939" s="1"/>
    </row>
    <row r="9940" spans="11:12">
      <c r="K9940" s="1"/>
      <c r="L9940" s="1"/>
    </row>
    <row r="9941" spans="11:12">
      <c r="K9941" s="1"/>
      <c r="L9941" s="1"/>
    </row>
    <row r="9942" spans="11:12">
      <c r="K9942" s="1"/>
      <c r="L9942" s="1"/>
    </row>
    <row r="9943" spans="11:12">
      <c r="K9943" s="1"/>
      <c r="L9943" s="1"/>
    </row>
    <row r="9944" spans="11:12">
      <c r="K9944" s="1"/>
      <c r="L9944" s="1"/>
    </row>
    <row r="9945" spans="11:12">
      <c r="K9945" s="1"/>
      <c r="L9945" s="1"/>
    </row>
    <row r="9946" spans="11:12">
      <c r="K9946" s="1"/>
      <c r="L9946" s="1"/>
    </row>
    <row r="9947" spans="11:12">
      <c r="K9947" s="1"/>
      <c r="L9947" s="1"/>
    </row>
    <row r="9948" spans="11:12">
      <c r="K9948" s="1"/>
      <c r="L9948" s="1"/>
    </row>
    <row r="9949" spans="11:12">
      <c r="K9949" s="1"/>
      <c r="L9949" s="1"/>
    </row>
    <row r="9950" spans="11:12">
      <c r="K9950" s="1"/>
      <c r="L9950" s="1"/>
    </row>
    <row r="9951" spans="11:12">
      <c r="K9951" s="1"/>
      <c r="L9951" s="1"/>
    </row>
    <row r="9952" spans="11:12">
      <c r="K9952" s="1"/>
      <c r="L9952" s="1"/>
    </row>
    <row r="9953" spans="11:12">
      <c r="K9953" s="1"/>
      <c r="L9953" s="1"/>
    </row>
    <row r="9954" spans="11:12">
      <c r="K9954" s="1"/>
      <c r="L9954" s="1"/>
    </row>
    <row r="9955" spans="11:12">
      <c r="K9955" s="1"/>
      <c r="L9955" s="1"/>
    </row>
    <row r="9956" spans="11:12">
      <c r="K9956" s="1"/>
      <c r="L9956" s="1"/>
    </row>
    <row r="9957" spans="11:12">
      <c r="K9957" s="1"/>
      <c r="L9957" s="1"/>
    </row>
    <row r="9958" spans="11:12">
      <c r="K9958" s="1"/>
      <c r="L9958" s="1"/>
    </row>
    <row r="9959" spans="11:12">
      <c r="K9959" s="1"/>
      <c r="L9959" s="1"/>
    </row>
    <row r="9960" spans="11:12">
      <c r="K9960" s="1"/>
      <c r="L9960" s="1"/>
    </row>
    <row r="9961" spans="11:12">
      <c r="K9961" s="1"/>
      <c r="L9961" s="1"/>
    </row>
    <row r="9962" spans="11:12">
      <c r="K9962" s="1"/>
      <c r="L9962" s="1"/>
    </row>
    <row r="9963" spans="11:12">
      <c r="K9963" s="1"/>
      <c r="L9963" s="1"/>
    </row>
    <row r="9964" spans="11:12">
      <c r="K9964" s="1"/>
      <c r="L9964" s="1"/>
    </row>
    <row r="9965" spans="11:12">
      <c r="K9965" s="1"/>
      <c r="L9965" s="1"/>
    </row>
    <row r="9966" spans="11:12">
      <c r="K9966" s="1"/>
      <c r="L9966" s="1"/>
    </row>
    <row r="9967" spans="11:12">
      <c r="K9967" s="1"/>
      <c r="L9967" s="1"/>
    </row>
    <row r="9968" spans="11:12">
      <c r="K9968" s="1"/>
      <c r="L9968" s="1"/>
    </row>
    <row r="9969" spans="11:12">
      <c r="K9969" s="1"/>
      <c r="L9969" s="1"/>
    </row>
    <row r="9970" spans="11:12">
      <c r="K9970" s="1"/>
      <c r="L9970" s="1"/>
    </row>
    <row r="9971" spans="11:12">
      <c r="K9971" s="1"/>
      <c r="L9971" s="1"/>
    </row>
    <row r="9972" spans="11:12">
      <c r="K9972" s="1"/>
      <c r="L9972" s="1"/>
    </row>
    <row r="9973" spans="11:12">
      <c r="K9973" s="1"/>
      <c r="L9973" s="1"/>
    </row>
    <row r="9974" spans="11:12">
      <c r="K9974" s="1"/>
      <c r="L9974" s="1"/>
    </row>
    <row r="9975" spans="11:12">
      <c r="K9975" s="1"/>
      <c r="L9975" s="1"/>
    </row>
    <row r="9976" spans="11:12">
      <c r="K9976" s="1"/>
      <c r="L9976" s="1"/>
    </row>
    <row r="9977" spans="11:12">
      <c r="K9977" s="1"/>
      <c r="L9977" s="1"/>
    </row>
    <row r="9978" spans="11:12">
      <c r="K9978" s="1"/>
      <c r="L9978" s="1"/>
    </row>
    <row r="9979" spans="11:12">
      <c r="K9979" s="1"/>
      <c r="L9979" s="1"/>
    </row>
    <row r="9980" spans="11:12">
      <c r="K9980" s="1"/>
      <c r="L9980" s="1"/>
    </row>
    <row r="9981" spans="11:12">
      <c r="K9981" s="1"/>
      <c r="L9981" s="1"/>
    </row>
    <row r="9982" spans="11:12">
      <c r="K9982" s="1"/>
      <c r="L9982" s="1"/>
    </row>
    <row r="9983" spans="11:12">
      <c r="K9983" s="1"/>
      <c r="L9983" s="1"/>
    </row>
    <row r="9984" spans="11:12">
      <c r="K9984" s="1"/>
      <c r="L9984" s="1"/>
    </row>
    <row r="9985" spans="11:12">
      <c r="K9985" s="1"/>
      <c r="L9985" s="1"/>
    </row>
    <row r="9986" spans="11:12">
      <c r="K9986" s="1"/>
      <c r="L9986" s="1"/>
    </row>
    <row r="9987" spans="11:12">
      <c r="K9987" s="1"/>
      <c r="L9987" s="1"/>
    </row>
    <row r="9988" spans="11:12">
      <c r="K9988" s="1"/>
      <c r="L9988" s="1"/>
    </row>
    <row r="9989" spans="11:12">
      <c r="K9989" s="1"/>
      <c r="L9989" s="1"/>
    </row>
    <row r="9990" spans="11:12">
      <c r="K9990" s="1"/>
      <c r="L9990" s="1"/>
    </row>
    <row r="9991" spans="11:12">
      <c r="K9991" s="1"/>
      <c r="L9991" s="1"/>
    </row>
    <row r="9992" spans="11:12">
      <c r="K9992" s="1"/>
      <c r="L9992" s="1"/>
    </row>
    <row r="9993" spans="11:12">
      <c r="K9993" s="1"/>
      <c r="L9993" s="1"/>
    </row>
    <row r="9994" spans="11:12">
      <c r="K9994" s="1"/>
      <c r="L9994" s="1"/>
    </row>
    <row r="9995" spans="11:12">
      <c r="K9995" s="1"/>
      <c r="L9995" s="1"/>
    </row>
    <row r="9996" spans="11:12">
      <c r="K9996" s="1"/>
      <c r="L9996" s="1"/>
    </row>
    <row r="9997" spans="11:12">
      <c r="K9997" s="1"/>
      <c r="L9997" s="1"/>
    </row>
    <row r="9998" spans="11:12">
      <c r="K9998" s="1"/>
      <c r="L9998" s="1"/>
    </row>
    <row r="9999" spans="11:12">
      <c r="K9999" s="1"/>
      <c r="L9999" s="1"/>
    </row>
    <row r="10000" spans="11:12">
      <c r="K10000" s="1"/>
      <c r="L10000" s="1"/>
    </row>
  </sheetData>
  <sheetProtection algorithmName="SHA-512" hashValue="3zeXT4y0M8JhKIplmWqjBmo/gMu9bGu09322U5v6qXtw/HDLTmjTWVkelnpyWr8dwu7yGAFwnKr6tyFGDqDm9Q==" saltValue="7Z8DeXa58U6n17vlh7JzEA==" spinCount="100000" sheet="1" objects="1" scenarios="1"/>
  <protectedRanges>
    <protectedRange sqref="F14" name="Rozstęp1"/>
    <protectedRange sqref="M20:M250 M13:M14 M16:M18 N112:Q250 N13:P111" name="Rozstęp2"/>
    <protectedRange sqref="Q13:Q111" name="Rozstęp2_1"/>
  </protectedRanges>
  <mergeCells count="5">
    <mergeCell ref="C33:F33"/>
    <mergeCell ref="B3:G7"/>
    <mergeCell ref="O4:O5"/>
    <mergeCell ref="C24:F24"/>
    <mergeCell ref="B8:G8"/>
  </mergeCells>
  <dataValidations count="3">
    <dataValidation type="date" operator="greaterThan" allowBlank="1" showInputMessage="1" showErrorMessage="1" errorTitle="Nieprawidłowy format" error="Wprowadź datę" sqref="F12" xr:uid="{00000000-0002-0000-0400-000000000000}">
      <formula1>40179</formula1>
    </dataValidation>
    <dataValidation type="list" allowBlank="1" showInputMessage="1" showErrorMessage="1" sqref="F14" xr:uid="{00000000-0002-0000-0400-000001000000}">
      <formula1>$AA$2:$AA$4</formula1>
    </dataValidation>
    <dataValidation type="decimal" operator="greaterThanOrEqual" allowBlank="1" showInputMessage="1" showErrorMessage="1" errorTitle="Niepoprawny kurs rozliczeniowy" error="Proszę wpisać kurs rozliczeniowy z XCLR." sqref="Q13:Q1048576" xr:uid="{8F0C4CC4-3CCD-447D-9D47-FF2B92A20884}">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Button 8">
              <controlPr defaultSize="0" print="0" autoFill="0" autoPict="0" macro="[0]!Makro6">
                <anchor moveWithCells="1" sizeWithCells="1">
                  <from>
                    <xdr:col>2</xdr:col>
                    <xdr:colOff>285750</xdr:colOff>
                    <xdr:row>15</xdr:row>
                    <xdr:rowOff>38100</xdr:rowOff>
                  </from>
                  <to>
                    <xdr:col>5</xdr:col>
                    <xdr:colOff>847725</xdr:colOff>
                    <xdr:row>17</xdr:row>
                    <xdr:rowOff>161925</xdr:rowOff>
                  </to>
                </anchor>
              </controlPr>
            </control>
          </mc:Choice>
        </mc:AlternateContent>
        <mc:AlternateContent xmlns:mc="http://schemas.openxmlformats.org/markup-compatibility/2006">
          <mc:Choice Requires="x14">
            <control shapeId="1034" r:id="rId5" name="Button 10">
              <controlPr defaultSize="0" print="0" autoFill="0" autoPict="0" macro="[0]!oblicz_depozyt">
                <anchor moveWithCells="1" sizeWithCells="1">
                  <from>
                    <xdr:col>2</xdr:col>
                    <xdr:colOff>304800</xdr:colOff>
                    <xdr:row>28</xdr:row>
                    <xdr:rowOff>76200</xdr:rowOff>
                  </from>
                  <to>
                    <xdr:col>5</xdr:col>
                    <xdr:colOff>866775</xdr:colOff>
                    <xdr:row>31</xdr:row>
                    <xdr:rowOff>9525</xdr:rowOff>
                  </to>
                </anchor>
              </controlPr>
            </control>
          </mc:Choice>
        </mc:AlternateContent>
        <mc:AlternateContent xmlns:mc="http://schemas.openxmlformats.org/markup-compatibility/2006">
          <mc:Choice Requires="x14">
            <control shapeId="1036" r:id="rId6" name="Button 12">
              <controlPr defaultSize="0" print="0" autoFill="0" autoPict="0" macro="[0]!tabela_przestawna">
                <anchor moveWithCells="1" sizeWithCells="1">
                  <from>
                    <xdr:col>2</xdr:col>
                    <xdr:colOff>295275</xdr:colOff>
                    <xdr:row>19</xdr:row>
                    <xdr:rowOff>19050</xdr:rowOff>
                  </from>
                  <to>
                    <xdr:col>5</xdr:col>
                    <xdr:colOff>857250</xdr:colOff>
                    <xdr:row>21</xdr:row>
                    <xdr:rowOff>142875</xdr:rowOff>
                  </to>
                </anchor>
              </controlPr>
            </control>
          </mc:Choice>
        </mc:AlternateContent>
        <mc:AlternateContent xmlns:mc="http://schemas.openxmlformats.org/markup-compatibility/2006">
          <mc:Choice Requires="x14">
            <control shapeId="1037" r:id="rId7" name="Button 13">
              <controlPr defaultSize="0" print="0" autoFill="0" autoPict="0" macro="[0]!dopasuj">
                <anchor moveWithCells="1" sizeWithCells="1">
                  <from>
                    <xdr:col>2</xdr:col>
                    <xdr:colOff>304800</xdr:colOff>
                    <xdr:row>24</xdr:row>
                    <xdr:rowOff>114300</xdr:rowOff>
                  </from>
                  <to>
                    <xdr:col>5</xdr:col>
                    <xdr:colOff>866775</xdr:colOff>
                    <xdr:row>27</xdr:row>
                    <xdr:rowOff>47625</xdr:rowOff>
                  </to>
                </anchor>
              </controlPr>
            </control>
          </mc:Choice>
        </mc:AlternateContent>
        <mc:AlternateContent xmlns:mc="http://schemas.openxmlformats.org/markup-compatibility/2006">
          <mc:Choice Requires="x14">
            <control shapeId="1038" r:id="rId8" name="Button 14">
              <controlPr defaultSize="0" print="0" autoFill="0" autoPict="0" macro="[0]!usun_base">
                <anchor moveWithCells="1" sizeWithCells="1">
                  <from>
                    <xdr:col>10</xdr:col>
                    <xdr:colOff>133350</xdr:colOff>
                    <xdr:row>5</xdr:row>
                    <xdr:rowOff>95250</xdr:rowOff>
                  </from>
                  <to>
                    <xdr:col>12</xdr:col>
                    <xdr:colOff>1238250</xdr:colOff>
                    <xdr:row>6</xdr:row>
                    <xdr:rowOff>161925</xdr:rowOff>
                  </to>
                </anchor>
              </controlPr>
            </control>
          </mc:Choice>
        </mc:AlternateContent>
        <mc:AlternateContent xmlns:mc="http://schemas.openxmlformats.org/markup-compatibility/2006">
          <mc:Choice Requires="x14">
            <control shapeId="1041" r:id="rId9" name="Instrukcja">
              <controlPr defaultSize="0" print="0" autoFill="0" autoPict="0" macro="[0]!Instrukcje">
                <anchor moveWithCells="1" sizeWithCells="1">
                  <from>
                    <xdr:col>2</xdr:col>
                    <xdr:colOff>590550</xdr:colOff>
                    <xdr:row>8</xdr:row>
                    <xdr:rowOff>57150</xdr:rowOff>
                  </from>
                  <to>
                    <xdr:col>5</xdr:col>
                    <xdr:colOff>476250</xdr:colOff>
                    <xdr:row>9</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592ED-F4C6-4511-9F83-5FC4E49A0263}">
  <sheetPr codeName="Arkusz11"/>
  <dimension ref="B1:I86"/>
  <sheetViews>
    <sheetView zoomScale="85" zoomScaleNormal="85" workbookViewId="0">
      <selection activeCell="F5" sqref="F5"/>
    </sheetView>
  </sheetViews>
  <sheetFormatPr defaultRowHeight="15"/>
  <cols>
    <col min="2" max="2" width="26.140625" style="69" bestFit="1" customWidth="1"/>
    <col min="18" max="19" width="10.7109375" bestFit="1" customWidth="1"/>
  </cols>
  <sheetData>
    <row r="1" spans="2:9" ht="15.75" thickBot="1">
      <c r="B1"/>
    </row>
    <row r="2" spans="2:9">
      <c r="B2" s="70"/>
    </row>
    <row r="3" spans="2:9">
      <c r="B3" s="72"/>
    </row>
    <row r="4" spans="2:9" ht="15.75" thickBot="1">
      <c r="B4" s="75"/>
    </row>
    <row r="5" spans="2:9">
      <c r="B5" s="74" t="s">
        <v>199</v>
      </c>
      <c r="C5" t="str">
        <f>IFERROR(MID(B5,FIND("_",B5)+1,1),"")</f>
        <v>W</v>
      </c>
      <c r="E5" s="46" t="s">
        <v>191</v>
      </c>
      <c r="F5" s="46">
        <f>COUNTIF(C:C,E5)/3</f>
        <v>5</v>
      </c>
      <c r="I5" t="s">
        <v>198</v>
      </c>
    </row>
    <row r="6" spans="2:9">
      <c r="B6" s="76" t="s">
        <v>209</v>
      </c>
      <c r="C6" t="str">
        <f t="shared" ref="C6:C35" si="0">IFERROR(MID(B6,FIND("_",B6)+1,1),"")</f>
        <v>W</v>
      </c>
      <c r="E6" s="46" t="s">
        <v>192</v>
      </c>
      <c r="F6" s="46">
        <f>COUNTIF(C:C,E6)/3</f>
        <v>6</v>
      </c>
    </row>
    <row r="7" spans="2:9">
      <c r="B7" s="74" t="s">
        <v>212</v>
      </c>
      <c r="C7" t="str">
        <f t="shared" si="0"/>
        <v>W</v>
      </c>
      <c r="E7" s="46" t="s">
        <v>193</v>
      </c>
      <c r="F7" s="46">
        <f>COUNTIF(C:C,E7)/3</f>
        <v>6</v>
      </c>
    </row>
    <row r="8" spans="2:9">
      <c r="B8" s="76" t="s">
        <v>213</v>
      </c>
      <c r="C8" t="str">
        <f t="shared" si="0"/>
        <v>W</v>
      </c>
      <c r="E8" s="46" t="s">
        <v>194</v>
      </c>
      <c r="F8" s="46">
        <f>COUNTIF(C:C,E8)/3</f>
        <v>4</v>
      </c>
      <c r="I8" t="s">
        <v>208</v>
      </c>
    </row>
    <row r="9" spans="2:9">
      <c r="B9" s="74" t="s">
        <v>214</v>
      </c>
      <c r="C9" t="str">
        <f t="shared" si="0"/>
        <v>W</v>
      </c>
    </row>
    <row r="10" spans="2:9">
      <c r="B10" s="76" t="s">
        <v>200</v>
      </c>
      <c r="C10" t="str">
        <f t="shared" si="0"/>
        <v>M</v>
      </c>
    </row>
    <row r="11" spans="2:9">
      <c r="B11" s="74" t="s">
        <v>163</v>
      </c>
      <c r="C11" t="str">
        <f t="shared" si="0"/>
        <v>M</v>
      </c>
    </row>
    <row r="12" spans="2:9">
      <c r="B12" s="76" t="s">
        <v>164</v>
      </c>
      <c r="C12" t="str">
        <f t="shared" si="0"/>
        <v>M</v>
      </c>
    </row>
    <row r="13" spans="2:9">
      <c r="B13" s="74" t="s">
        <v>165</v>
      </c>
      <c r="C13" t="str">
        <f t="shared" si="0"/>
        <v>M</v>
      </c>
    </row>
    <row r="14" spans="2:9">
      <c r="B14" s="76" t="s">
        <v>166</v>
      </c>
      <c r="C14" t="str">
        <f t="shared" si="0"/>
        <v>M</v>
      </c>
    </row>
    <row r="15" spans="2:9">
      <c r="B15" s="74" t="s">
        <v>167</v>
      </c>
      <c r="C15" t="str">
        <f t="shared" si="0"/>
        <v>M</v>
      </c>
    </row>
    <row r="16" spans="2:9">
      <c r="B16" s="74" t="s">
        <v>119</v>
      </c>
      <c r="C16" t="str">
        <f t="shared" si="0"/>
        <v>Q</v>
      </c>
    </row>
    <row r="17" spans="2:3">
      <c r="B17" s="76" t="s">
        <v>130</v>
      </c>
      <c r="C17" t="str">
        <f t="shared" si="0"/>
        <v>Q</v>
      </c>
    </row>
    <row r="18" spans="2:3">
      <c r="B18" s="74" t="s">
        <v>131</v>
      </c>
      <c r="C18" t="str">
        <f t="shared" si="0"/>
        <v>Q</v>
      </c>
    </row>
    <row r="19" spans="2:3">
      <c r="B19" s="76" t="s">
        <v>132</v>
      </c>
      <c r="C19" t="str">
        <f t="shared" si="0"/>
        <v>Q</v>
      </c>
    </row>
    <row r="20" spans="2:3">
      <c r="B20" s="74" t="s">
        <v>168</v>
      </c>
      <c r="C20" t="str">
        <f t="shared" si="0"/>
        <v>Q</v>
      </c>
    </row>
    <row r="21" spans="2:3">
      <c r="B21" s="76" t="s">
        <v>195</v>
      </c>
      <c r="C21" t="str">
        <f t="shared" si="0"/>
        <v>Q</v>
      </c>
    </row>
    <row r="22" spans="2:3">
      <c r="B22" s="74" t="s">
        <v>104</v>
      </c>
      <c r="C22" t="str">
        <f t="shared" si="0"/>
        <v>Y</v>
      </c>
    </row>
    <row r="23" spans="2:3">
      <c r="B23" s="76" t="s">
        <v>134</v>
      </c>
      <c r="C23" t="str">
        <f t="shared" si="0"/>
        <v>Y</v>
      </c>
    </row>
    <row r="24" spans="2:3">
      <c r="B24" s="74" t="s">
        <v>135</v>
      </c>
      <c r="C24" t="str">
        <f t="shared" si="0"/>
        <v>Y</v>
      </c>
    </row>
    <row r="25" spans="2:3">
      <c r="B25" s="76" t="s">
        <v>205</v>
      </c>
      <c r="C25" t="str">
        <f t="shared" si="0"/>
        <v>Y</v>
      </c>
    </row>
    <row r="26" spans="2:3">
      <c r="B26" s="74" t="s">
        <v>201</v>
      </c>
      <c r="C26" t="str">
        <f t="shared" si="0"/>
        <v>W</v>
      </c>
    </row>
    <row r="27" spans="2:3">
      <c r="B27" s="76" t="s">
        <v>210</v>
      </c>
      <c r="C27" t="str">
        <f t="shared" si="0"/>
        <v>W</v>
      </c>
    </row>
    <row r="28" spans="2:3">
      <c r="B28" s="74" t="s">
        <v>215</v>
      </c>
      <c r="C28" t="str">
        <f t="shared" si="0"/>
        <v>W</v>
      </c>
    </row>
    <row r="29" spans="2:3">
      <c r="B29" s="76" t="s">
        <v>216</v>
      </c>
      <c r="C29" t="str">
        <f t="shared" si="0"/>
        <v>W</v>
      </c>
    </row>
    <row r="30" spans="2:3">
      <c r="B30" s="74" t="s">
        <v>217</v>
      </c>
      <c r="C30" t="str">
        <f t="shared" si="0"/>
        <v>W</v>
      </c>
    </row>
    <row r="31" spans="2:3">
      <c r="B31" s="76" t="s">
        <v>202</v>
      </c>
      <c r="C31" t="str">
        <f t="shared" si="0"/>
        <v>M</v>
      </c>
    </row>
    <row r="32" spans="2:3">
      <c r="B32" s="74" t="s">
        <v>169</v>
      </c>
      <c r="C32" t="str">
        <f t="shared" si="0"/>
        <v>M</v>
      </c>
    </row>
    <row r="33" spans="2:3">
      <c r="B33" s="76" t="s">
        <v>170</v>
      </c>
      <c r="C33" t="str">
        <f t="shared" si="0"/>
        <v>M</v>
      </c>
    </row>
    <row r="34" spans="2:3">
      <c r="B34" s="74" t="s">
        <v>171</v>
      </c>
      <c r="C34" t="str">
        <f t="shared" si="0"/>
        <v>M</v>
      </c>
    </row>
    <row r="35" spans="2:3">
      <c r="B35" s="76" t="s">
        <v>172</v>
      </c>
      <c r="C35" t="str">
        <f t="shared" si="0"/>
        <v>M</v>
      </c>
    </row>
    <row r="36" spans="2:3">
      <c r="B36" s="74" t="s">
        <v>173</v>
      </c>
      <c r="C36" t="str">
        <f t="shared" ref="C36:C67" si="1">IFERROR(MID(B36,FIND("_",B36)+1,1),"")</f>
        <v>M</v>
      </c>
    </row>
    <row r="37" spans="2:3">
      <c r="B37" s="74" t="s">
        <v>133</v>
      </c>
      <c r="C37" t="str">
        <f t="shared" si="1"/>
        <v>Q</v>
      </c>
    </row>
    <row r="38" spans="2:3">
      <c r="B38" s="76" t="s">
        <v>174</v>
      </c>
      <c r="C38" t="str">
        <f t="shared" si="1"/>
        <v>Q</v>
      </c>
    </row>
    <row r="39" spans="2:3">
      <c r="B39" s="74" t="s">
        <v>175</v>
      </c>
      <c r="C39" t="str">
        <f t="shared" si="1"/>
        <v>Q</v>
      </c>
    </row>
    <row r="40" spans="2:3">
      <c r="B40" s="76" t="s">
        <v>176</v>
      </c>
      <c r="C40" t="str">
        <f t="shared" si="1"/>
        <v>Q</v>
      </c>
    </row>
    <row r="41" spans="2:3">
      <c r="B41" s="74" t="s">
        <v>177</v>
      </c>
      <c r="C41" t="str">
        <f t="shared" si="1"/>
        <v>Q</v>
      </c>
    </row>
    <row r="42" spans="2:3">
      <c r="B42" s="76" t="s">
        <v>196</v>
      </c>
      <c r="C42" t="str">
        <f t="shared" si="1"/>
        <v>Q</v>
      </c>
    </row>
    <row r="43" spans="2:3">
      <c r="B43" s="74" t="s">
        <v>105</v>
      </c>
      <c r="C43" t="str">
        <f t="shared" si="1"/>
        <v>Y</v>
      </c>
    </row>
    <row r="44" spans="2:3">
      <c r="B44" s="76" t="s">
        <v>136</v>
      </c>
      <c r="C44" t="str">
        <f t="shared" si="1"/>
        <v>Y</v>
      </c>
    </row>
    <row r="45" spans="2:3">
      <c r="B45" s="74" t="s">
        <v>120</v>
      </c>
      <c r="C45" t="str">
        <f t="shared" si="1"/>
        <v>Y</v>
      </c>
    </row>
    <row r="46" spans="2:3">
      <c r="B46" s="76" t="s">
        <v>206</v>
      </c>
      <c r="C46" t="str">
        <f t="shared" si="1"/>
        <v>Y</v>
      </c>
    </row>
    <row r="47" spans="2:3">
      <c r="B47" s="74" t="s">
        <v>203</v>
      </c>
      <c r="C47" t="str">
        <f t="shared" si="1"/>
        <v>W</v>
      </c>
    </row>
    <row r="48" spans="2:3">
      <c r="B48" s="76" t="s">
        <v>211</v>
      </c>
      <c r="C48" t="str">
        <f t="shared" si="1"/>
        <v>W</v>
      </c>
    </row>
    <row r="49" spans="2:3">
      <c r="B49" s="74" t="s">
        <v>218</v>
      </c>
      <c r="C49" t="str">
        <f t="shared" si="1"/>
        <v>W</v>
      </c>
    </row>
    <row r="50" spans="2:3">
      <c r="B50" s="76" t="s">
        <v>219</v>
      </c>
      <c r="C50" t="str">
        <f t="shared" si="1"/>
        <v>W</v>
      </c>
    </row>
    <row r="51" spans="2:3">
      <c r="B51" s="74" t="s">
        <v>220</v>
      </c>
      <c r="C51" t="str">
        <f t="shared" si="1"/>
        <v>W</v>
      </c>
    </row>
    <row r="52" spans="2:3">
      <c r="B52" s="76" t="s">
        <v>204</v>
      </c>
      <c r="C52" t="str">
        <f t="shared" si="1"/>
        <v>M</v>
      </c>
    </row>
    <row r="53" spans="2:3">
      <c r="B53" s="74" t="s">
        <v>178</v>
      </c>
      <c r="C53" t="str">
        <f t="shared" si="1"/>
        <v>M</v>
      </c>
    </row>
    <row r="54" spans="2:3">
      <c r="B54" s="76" t="s">
        <v>179</v>
      </c>
      <c r="C54" t="str">
        <f t="shared" si="1"/>
        <v>M</v>
      </c>
    </row>
    <row r="55" spans="2:3">
      <c r="B55" s="74" t="s">
        <v>180</v>
      </c>
      <c r="C55" t="str">
        <f t="shared" si="1"/>
        <v>M</v>
      </c>
    </row>
    <row r="56" spans="2:3">
      <c r="B56" s="76" t="s">
        <v>181</v>
      </c>
      <c r="C56" t="str">
        <f t="shared" si="1"/>
        <v>M</v>
      </c>
    </row>
    <row r="57" spans="2:3">
      <c r="B57" s="74" t="s">
        <v>182</v>
      </c>
      <c r="C57" t="str">
        <f t="shared" si="1"/>
        <v>M</v>
      </c>
    </row>
    <row r="58" spans="2:3">
      <c r="B58" s="74" t="s">
        <v>183</v>
      </c>
      <c r="C58" t="str">
        <f t="shared" si="1"/>
        <v>Q</v>
      </c>
    </row>
    <row r="59" spans="2:3">
      <c r="B59" s="76" t="s">
        <v>184</v>
      </c>
      <c r="C59" t="str">
        <f t="shared" si="1"/>
        <v>Q</v>
      </c>
    </row>
    <row r="60" spans="2:3">
      <c r="B60" s="74" t="s">
        <v>185</v>
      </c>
      <c r="C60" t="str">
        <f t="shared" si="1"/>
        <v>Q</v>
      </c>
    </row>
    <row r="61" spans="2:3">
      <c r="B61" s="76" t="s">
        <v>186</v>
      </c>
      <c r="C61" t="str">
        <f t="shared" si="1"/>
        <v>Q</v>
      </c>
    </row>
    <row r="62" spans="2:3">
      <c r="B62" s="74" t="s">
        <v>187</v>
      </c>
      <c r="C62" t="str">
        <f t="shared" si="1"/>
        <v>Q</v>
      </c>
    </row>
    <row r="63" spans="2:3">
      <c r="B63" s="76" t="s">
        <v>197</v>
      </c>
      <c r="C63" t="str">
        <f t="shared" si="1"/>
        <v>Q</v>
      </c>
    </row>
    <row r="64" spans="2:3">
      <c r="B64" s="74" t="s">
        <v>188</v>
      </c>
      <c r="C64" t="str">
        <f t="shared" si="1"/>
        <v>Y</v>
      </c>
    </row>
    <row r="65" spans="2:3">
      <c r="B65" s="76" t="s">
        <v>189</v>
      </c>
      <c r="C65" t="str">
        <f t="shared" si="1"/>
        <v>Y</v>
      </c>
    </row>
    <row r="66" spans="2:3">
      <c r="B66" s="74" t="s">
        <v>190</v>
      </c>
      <c r="C66" t="str">
        <f t="shared" si="1"/>
        <v>Y</v>
      </c>
    </row>
    <row r="67" spans="2:3">
      <c r="B67" s="76" t="s">
        <v>207</v>
      </c>
      <c r="C67" t="str">
        <f t="shared" si="1"/>
        <v>Y</v>
      </c>
    </row>
    <row r="68" spans="2:3">
      <c r="B68" s="74"/>
      <c r="C68" t="str">
        <f t="shared" ref="C68:C86" si="2">IFERROR(MID(B68,FIND("_",B68)+1,1),"")</f>
        <v/>
      </c>
    </row>
    <row r="69" spans="2:3">
      <c r="B69" s="76"/>
      <c r="C69" t="str">
        <f t="shared" si="2"/>
        <v/>
      </c>
    </row>
    <row r="70" spans="2:3">
      <c r="B70" s="74"/>
      <c r="C70" t="str">
        <f t="shared" si="2"/>
        <v/>
      </c>
    </row>
    <row r="71" spans="2:3">
      <c r="B71" s="76"/>
      <c r="C71" t="str">
        <f t="shared" si="2"/>
        <v/>
      </c>
    </row>
    <row r="72" spans="2:3">
      <c r="B72" s="74"/>
      <c r="C72" t="str">
        <f t="shared" si="2"/>
        <v/>
      </c>
    </row>
    <row r="73" spans="2:3">
      <c r="B73" s="76"/>
      <c r="C73" t="str">
        <f t="shared" si="2"/>
        <v/>
      </c>
    </row>
    <row r="74" spans="2:3">
      <c r="B74" s="74"/>
      <c r="C74" t="str">
        <f t="shared" si="2"/>
        <v/>
      </c>
    </row>
    <row r="75" spans="2:3">
      <c r="B75" s="76"/>
      <c r="C75" t="str">
        <f t="shared" si="2"/>
        <v/>
      </c>
    </row>
    <row r="76" spans="2:3">
      <c r="B76" s="74"/>
      <c r="C76" t="str">
        <f t="shared" si="2"/>
        <v/>
      </c>
    </row>
    <row r="77" spans="2:3">
      <c r="B77" s="76"/>
      <c r="C77" t="str">
        <f t="shared" si="2"/>
        <v/>
      </c>
    </row>
    <row r="78" spans="2:3">
      <c r="B78" s="74"/>
      <c r="C78" t="str">
        <f t="shared" si="2"/>
        <v/>
      </c>
    </row>
    <row r="79" spans="2:3">
      <c r="B79" s="76"/>
      <c r="C79" t="str">
        <f t="shared" si="2"/>
        <v/>
      </c>
    </row>
    <row r="80" spans="2:3">
      <c r="B80" s="74"/>
      <c r="C80" t="str">
        <f t="shared" si="2"/>
        <v/>
      </c>
    </row>
    <row r="81" spans="2:3">
      <c r="B81" s="76"/>
      <c r="C81" t="str">
        <f t="shared" si="2"/>
        <v/>
      </c>
    </row>
    <row r="82" spans="2:3">
      <c r="B82" s="74"/>
      <c r="C82" t="str">
        <f t="shared" si="2"/>
        <v/>
      </c>
    </row>
    <row r="83" spans="2:3">
      <c r="B83" s="76"/>
      <c r="C83" t="str">
        <f t="shared" si="2"/>
        <v/>
      </c>
    </row>
    <row r="84" spans="2:3">
      <c r="B84" s="74"/>
      <c r="C84" t="str">
        <f t="shared" si="2"/>
        <v/>
      </c>
    </row>
    <row r="85" spans="2:3">
      <c r="B85" s="76"/>
      <c r="C85" t="str">
        <f t="shared" si="2"/>
        <v/>
      </c>
    </row>
    <row r="86" spans="2:3">
      <c r="B86" s="74"/>
      <c r="C86" t="str">
        <f t="shared" si="2"/>
        <v/>
      </c>
    </row>
  </sheetData>
  <sheetProtection algorithmName="SHA-512" hashValue="FnPjw6KQ5XNsfY9oYrBb0kRzNaQ1OQf3r3HwRNjPNKerFtT0uD6XEx/ncjVAx+71IMzDB744n+a40oYRG0daCA==" saltValue="fWfgj1f08sPewED5Fv+SUA==" spinCount="100000" sheet="1" objects="1" scenarios="1"/>
  <phoneticPr fontId="25"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3</vt:i4>
      </vt:variant>
    </vt:vector>
  </HeadingPairs>
  <TitlesOfParts>
    <vt:vector size="14" baseType="lpstr">
      <vt:lpstr>Kalkulator</vt:lpstr>
      <vt:lpstr>kompensacja międzyproduktowa</vt:lpstr>
      <vt:lpstr>koszyki</vt:lpstr>
      <vt:lpstr>Arkusz2</vt:lpstr>
      <vt:lpstr>krzywa</vt:lpstr>
      <vt:lpstr>Instrukcja</vt:lpstr>
      <vt:lpstr>Manual</vt:lpstr>
      <vt:lpstr>Kalkulator Depozytów</vt:lpstr>
      <vt:lpstr>raport RTT</vt:lpstr>
      <vt:lpstr>Transakcje_X-Stream</vt:lpstr>
      <vt:lpstr>Tabela</vt:lpstr>
      <vt:lpstr>Tabela!Tabela</vt:lpstr>
      <vt:lpstr>Tabela</vt:lpstr>
      <vt:lpstr>Tabelka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Paluch Wojciech</dc:creator>
  <cp:lastModifiedBy>Kacprzak Karol</cp:lastModifiedBy>
  <dcterms:created xsi:type="dcterms:W3CDTF">2013-05-15T08:13:32Z</dcterms:created>
  <dcterms:modified xsi:type="dcterms:W3CDTF">2023-02-28T09:47:48Z</dcterms:modified>
</cp:coreProperties>
</file>